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izaveta\Desktop\ДЕЛАЮ ОТЧЕТЫ ПО  ДВУМ ГП\ОТЧЕТЫ  по ГП РО\за 2022 год делаю\Отчет по госпрограмме за 2022 год-ушло\повторно скоррек финансы\"/>
    </mc:Choice>
  </mc:AlternateContent>
  <bookViews>
    <workbookView xWindow="0" yWindow="0" windowWidth="28800" windowHeight="12135" tabRatio="601"/>
  </bookViews>
  <sheets>
    <sheet name="ф.20 за .2022 г." sheetId="16" r:id="rId1"/>
    <sheet name="ф.21 за 2022 г." sheetId="18" r:id="rId2"/>
  </sheets>
  <definedNames>
    <definedName name="_xlnm.Print_Area" localSheetId="0">'ф.20 за .2022 г.'!$A$1:$J$226</definedName>
    <definedName name="_xlnm.Print_Area" localSheetId="1">'ф.21 за 2022 г.'!$A$1:$J$222</definedName>
  </definedNames>
  <calcPr calcId="152511"/>
</workbook>
</file>

<file path=xl/calcChain.xml><?xml version="1.0" encoding="utf-8"?>
<calcChain xmlns="http://schemas.openxmlformats.org/spreadsheetml/2006/main">
  <c r="J69" i="18" l="1"/>
  <c r="J205" i="18"/>
  <c r="J70" i="18" l="1"/>
  <c r="J117" i="16"/>
  <c r="J125" i="16"/>
  <c r="J123" i="16" s="1"/>
  <c r="J96" i="16"/>
  <c r="J82" i="16" s="1"/>
  <c r="J72" i="16" s="1"/>
  <c r="I96" i="16"/>
  <c r="I82" i="16" s="1"/>
  <c r="I72" i="16" s="1"/>
  <c r="J99" i="16"/>
  <c r="I99" i="16"/>
  <c r="J50" i="16" l="1"/>
  <c r="J161" i="16" l="1"/>
  <c r="J15" i="16" s="1"/>
  <c r="I161" i="16"/>
  <c r="I15" i="16" s="1"/>
  <c r="I126" i="16"/>
  <c r="I118" i="16"/>
  <c r="J128" i="16"/>
  <c r="I121" i="16"/>
  <c r="I117" i="16"/>
  <c r="J64" i="16"/>
  <c r="J30" i="16"/>
  <c r="I98" i="16"/>
  <c r="H15" i="16"/>
  <c r="H20" i="16"/>
  <c r="I116" i="16" l="1"/>
  <c r="J121" i="16"/>
  <c r="I183" i="16"/>
  <c r="J217" i="18" l="1"/>
  <c r="I46" i="16" l="1"/>
  <c r="J144" i="16"/>
  <c r="J200" i="16"/>
  <c r="J218" i="16"/>
  <c r="I69" i="18" l="1"/>
  <c r="I70" i="18"/>
  <c r="J174" i="18"/>
  <c r="I174" i="18"/>
  <c r="I68" i="18" l="1"/>
  <c r="J68" i="18"/>
  <c r="H82" i="16"/>
  <c r="H72" i="16" s="1"/>
  <c r="J118" i="16"/>
  <c r="J116" i="16" s="1"/>
  <c r="H117" i="16"/>
  <c r="H118" i="16"/>
  <c r="I120" i="16"/>
  <c r="I119" i="16" s="1"/>
  <c r="I115" i="16" s="1"/>
  <c r="J120" i="16"/>
  <c r="J119" i="16" s="1"/>
  <c r="H120" i="16"/>
  <c r="H121" i="16"/>
  <c r="I130" i="16"/>
  <c r="J130" i="16"/>
  <c r="H130" i="16"/>
  <c r="I133" i="16"/>
  <c r="J133" i="16"/>
  <c r="H133" i="16"/>
  <c r="H67" i="16"/>
  <c r="I67" i="16"/>
  <c r="J67" i="16"/>
  <c r="H129" i="16" l="1"/>
  <c r="H119" i="16"/>
  <c r="J129" i="16"/>
  <c r="I129" i="16"/>
  <c r="H116" i="16"/>
  <c r="J115" i="16"/>
  <c r="H115" i="16" l="1"/>
  <c r="I200" i="16"/>
  <c r="H200" i="16"/>
  <c r="J197" i="16"/>
  <c r="I197" i="16"/>
  <c r="H197" i="16"/>
  <c r="I193" i="16"/>
  <c r="J193" i="16"/>
  <c r="H193" i="16"/>
  <c r="I190" i="16"/>
  <c r="J190" i="16"/>
  <c r="H190" i="16"/>
  <c r="J178" i="18"/>
  <c r="I178" i="18"/>
  <c r="J179" i="18"/>
  <c r="I179" i="18"/>
  <c r="I205" i="18"/>
  <c r="J208" i="18"/>
  <c r="I208" i="18"/>
  <c r="I163" i="16" l="1"/>
  <c r="H163" i="16"/>
  <c r="H196" i="16"/>
  <c r="I196" i="16"/>
  <c r="J163" i="16"/>
  <c r="J196" i="16"/>
  <c r="J189" i="16"/>
  <c r="I189" i="16"/>
  <c r="H189" i="16"/>
  <c r="J212" i="18" l="1"/>
  <c r="I212" i="18"/>
  <c r="J213" i="18"/>
  <c r="I213" i="18"/>
  <c r="H160" i="16"/>
  <c r="I164" i="16"/>
  <c r="J164" i="16"/>
  <c r="H164" i="16"/>
  <c r="H98" i="16"/>
  <c r="I86" i="16" l="1"/>
  <c r="J86" i="16"/>
  <c r="H86" i="16"/>
  <c r="H83" i="16"/>
  <c r="H73" i="16" s="1"/>
  <c r="I209" i="16" l="1"/>
  <c r="J209" i="16"/>
  <c r="H209" i="16"/>
  <c r="I208" i="16"/>
  <c r="J208" i="16"/>
  <c r="H208" i="16"/>
  <c r="I206" i="16"/>
  <c r="J206" i="16"/>
  <c r="H206" i="16"/>
  <c r="I205" i="16"/>
  <c r="J205" i="16"/>
  <c r="H205" i="16"/>
  <c r="J24" i="18"/>
  <c r="I24" i="18"/>
  <c r="I25" i="18"/>
  <c r="I23" i="18" l="1"/>
  <c r="I154" i="16"/>
  <c r="I151" i="16"/>
  <c r="I91" i="16" l="1"/>
  <c r="H33" i="16" l="1"/>
  <c r="H43" i="16"/>
  <c r="H37" i="16"/>
  <c r="H30" i="16"/>
  <c r="I30" i="16" l="1"/>
  <c r="I33" i="16"/>
  <c r="J33" i="16"/>
  <c r="I37" i="16"/>
  <c r="J37" i="16"/>
  <c r="I41" i="16"/>
  <c r="J41" i="16"/>
  <c r="H41" i="16"/>
  <c r="I40" i="16"/>
  <c r="J40" i="16"/>
  <c r="I38" i="16"/>
  <c r="J38" i="16"/>
  <c r="H38" i="16"/>
  <c r="H36" i="16" s="1"/>
  <c r="I204" i="16"/>
  <c r="D31" i="18"/>
  <c r="D30" i="18" s="1"/>
  <c r="E31" i="18"/>
  <c r="E30" i="18" s="1"/>
  <c r="G31" i="18"/>
  <c r="G30" i="18" s="1"/>
  <c r="D33" i="18"/>
  <c r="E33" i="18"/>
  <c r="G33" i="18"/>
  <c r="D44" i="18"/>
  <c r="E44" i="18"/>
  <c r="G44" i="18"/>
  <c r="D47" i="18"/>
  <c r="E47" i="18"/>
  <c r="G47" i="18"/>
  <c r="I50" i="18"/>
  <c r="J50" i="18"/>
  <c r="D54" i="18"/>
  <c r="D50" i="18" s="1"/>
  <c r="E54" i="18"/>
  <c r="E50" i="18" s="1"/>
  <c r="G54" i="18"/>
  <c r="G50" i="18" s="1"/>
  <c r="I57" i="18"/>
  <c r="J57" i="18"/>
  <c r="D58" i="18"/>
  <c r="E58" i="18"/>
  <c r="G58" i="18"/>
  <c r="D61" i="18"/>
  <c r="E61" i="18"/>
  <c r="G61" i="18"/>
  <c r="J25" i="18"/>
  <c r="J23" i="18" l="1"/>
  <c r="J12" i="18"/>
  <c r="J36" i="16"/>
  <c r="J204" i="16"/>
  <c r="E29" i="18"/>
  <c r="I39" i="16"/>
  <c r="I36" i="16"/>
  <c r="J39" i="16"/>
  <c r="G29" i="18"/>
  <c r="G43" i="18"/>
  <c r="E43" i="18"/>
  <c r="D43" i="18"/>
  <c r="D29" i="18"/>
  <c r="D57" i="18"/>
  <c r="G57" i="18"/>
  <c r="E57" i="18"/>
  <c r="I214" i="18"/>
  <c r="J214" i="18"/>
  <c r="I35" i="16" l="1"/>
  <c r="J211" i="18"/>
  <c r="I211" i="18"/>
  <c r="J35" i="16"/>
  <c r="J91" i="16"/>
  <c r="I76" i="16"/>
  <c r="I88" i="16"/>
  <c r="J88" i="16"/>
  <c r="H88" i="16"/>
  <c r="I102" i="16"/>
  <c r="J102" i="16"/>
  <c r="J105" i="16"/>
  <c r="I105" i="16"/>
  <c r="H105" i="16"/>
  <c r="H102" i="16"/>
  <c r="I83" i="16"/>
  <c r="J83" i="16"/>
  <c r="J73" i="16" s="1"/>
  <c r="I43" i="16"/>
  <c r="I42" i="16" s="1"/>
  <c r="I81" i="16" l="1"/>
  <c r="I73" i="16"/>
  <c r="J81" i="16"/>
  <c r="J87" i="16"/>
  <c r="H87" i="16"/>
  <c r="I87" i="16"/>
  <c r="J101" i="16"/>
  <c r="I101" i="16"/>
  <c r="H101" i="16"/>
  <c r="I123" i="16"/>
  <c r="J76" i="16"/>
  <c r="J173" i="16"/>
  <c r="I170" i="16"/>
  <c r="J170" i="16"/>
  <c r="H170" i="16"/>
  <c r="H173" i="16"/>
  <c r="I175" i="16"/>
  <c r="I169" i="16" s="1"/>
  <c r="J175" i="16"/>
  <c r="H175" i="16"/>
  <c r="I173" i="16"/>
  <c r="J71" i="16" l="1"/>
  <c r="I71" i="16"/>
  <c r="I172" i="16"/>
  <c r="H172" i="16"/>
  <c r="J172" i="16"/>
  <c r="I150" i="16" l="1"/>
  <c r="J43" i="16" l="1"/>
  <c r="I25" i="16" l="1"/>
  <c r="J25" i="16"/>
  <c r="H25" i="16"/>
  <c r="J22" i="16"/>
  <c r="H22" i="16"/>
  <c r="H14" i="16"/>
  <c r="I14" i="16"/>
  <c r="J14" i="16"/>
  <c r="I178" i="16"/>
  <c r="J178" i="16"/>
  <c r="H178" i="16"/>
  <c r="J180" i="16"/>
  <c r="J169" i="16" s="1"/>
  <c r="H180" i="16"/>
  <c r="H169" i="16" s="1"/>
  <c r="H71" i="16" l="1"/>
  <c r="H95" i="16"/>
  <c r="I166" i="16"/>
  <c r="I165" i="16" s="1"/>
  <c r="I167" i="16"/>
  <c r="I159" i="16" s="1"/>
  <c r="I12" i="16" s="1"/>
  <c r="J167" i="16"/>
  <c r="J159" i="16" s="1"/>
  <c r="J12" i="16" s="1"/>
  <c r="J166" i="16"/>
  <c r="J165" i="16" s="1"/>
  <c r="H167" i="16"/>
  <c r="H166" i="16"/>
  <c r="H165" i="16" s="1"/>
  <c r="I177" i="16"/>
  <c r="J177" i="16"/>
  <c r="H177" i="16"/>
  <c r="I158" i="16" l="1"/>
  <c r="J158" i="16"/>
  <c r="H159" i="16"/>
  <c r="H158" i="16" s="1"/>
  <c r="H81" i="16"/>
  <c r="H12" i="16" l="1"/>
  <c r="I162" i="16"/>
  <c r="I157" i="16" s="1"/>
  <c r="H19" i="16"/>
  <c r="H162" i="16"/>
  <c r="H157" i="16" s="1"/>
  <c r="J19" i="16"/>
  <c r="J162" i="16"/>
  <c r="I19" i="16"/>
  <c r="H76" i="16" l="1"/>
  <c r="J151" i="16"/>
  <c r="I57" i="16"/>
  <c r="J57" i="16"/>
  <c r="H57" i="16"/>
  <c r="H40" i="16" l="1"/>
  <c r="H123" i="16"/>
  <c r="I22" i="16"/>
  <c r="I34" i="16"/>
  <c r="I18" i="16" s="1"/>
  <c r="J34" i="16"/>
  <c r="H34" i="16"/>
  <c r="I31" i="16"/>
  <c r="I13" i="16" s="1"/>
  <c r="J31" i="16"/>
  <c r="H31" i="16"/>
  <c r="H29" i="16" s="1"/>
  <c r="H183" i="16"/>
  <c r="J183" i="16"/>
  <c r="H186" i="16"/>
  <c r="I186" i="16"/>
  <c r="J186" i="16"/>
  <c r="H144" i="16"/>
  <c r="I144" i="16"/>
  <c r="H147" i="16"/>
  <c r="I147" i="16"/>
  <c r="J147" i="16"/>
  <c r="I29" i="16" l="1"/>
  <c r="H39" i="16"/>
  <c r="H35" i="16" s="1"/>
  <c r="H32" i="16"/>
  <c r="H28" i="16" s="1"/>
  <c r="J32" i="16"/>
  <c r="J29" i="16"/>
  <c r="I32" i="16"/>
  <c r="H143" i="16"/>
  <c r="J143" i="16"/>
  <c r="H182" i="16"/>
  <c r="I182" i="16"/>
  <c r="J182" i="16"/>
  <c r="I143" i="16"/>
  <c r="J11" i="18" l="1"/>
  <c r="I73" i="18"/>
  <c r="J10" i="18" l="1"/>
  <c r="I11" i="18"/>
  <c r="I217" i="18"/>
  <c r="G216" i="18"/>
  <c r="E216" i="18"/>
  <c r="D216" i="18"/>
  <c r="G215" i="18"/>
  <c r="E215" i="18"/>
  <c r="D215" i="18"/>
  <c r="F214" i="18"/>
  <c r="F211" i="18"/>
  <c r="G200" i="18"/>
  <c r="E200" i="18"/>
  <c r="D200" i="18"/>
  <c r="G197" i="18"/>
  <c r="E197" i="18"/>
  <c r="D197" i="18"/>
  <c r="J196" i="18"/>
  <c r="I196" i="18"/>
  <c r="G193" i="18"/>
  <c r="E193" i="18"/>
  <c r="D193" i="18"/>
  <c r="G190" i="18"/>
  <c r="E190" i="18"/>
  <c r="D190" i="18"/>
  <c r="J189" i="18"/>
  <c r="I189" i="18"/>
  <c r="G186" i="18"/>
  <c r="E186" i="18"/>
  <c r="D186" i="18"/>
  <c r="I182" i="18"/>
  <c r="G183" i="18"/>
  <c r="E183" i="18"/>
  <c r="D183" i="18"/>
  <c r="J182" i="18"/>
  <c r="G181" i="18"/>
  <c r="E181" i="18"/>
  <c r="D181" i="18"/>
  <c r="G180" i="18"/>
  <c r="E180" i="18"/>
  <c r="D180" i="18"/>
  <c r="G178" i="18"/>
  <c r="E178" i="18"/>
  <c r="F177" i="18"/>
  <c r="G171" i="18"/>
  <c r="E171" i="18"/>
  <c r="D171" i="18"/>
  <c r="G170" i="18"/>
  <c r="G168" i="18" s="1"/>
  <c r="E170" i="18"/>
  <c r="E168" i="18" s="1"/>
  <c r="D168" i="18"/>
  <c r="I12" i="18"/>
  <c r="G164" i="18"/>
  <c r="E164" i="18"/>
  <c r="D164" i="18"/>
  <c r="I160" i="18"/>
  <c r="G161" i="18"/>
  <c r="E161" i="18"/>
  <c r="D161" i="18"/>
  <c r="J160" i="18"/>
  <c r="G150" i="18"/>
  <c r="E150" i="18"/>
  <c r="D150" i="18"/>
  <c r="G149" i="18"/>
  <c r="E149" i="18"/>
  <c r="D149" i="18"/>
  <c r="J148" i="18"/>
  <c r="I148" i="18"/>
  <c r="G145" i="18"/>
  <c r="E145" i="18"/>
  <c r="D145" i="18"/>
  <c r="G142" i="18"/>
  <c r="E142" i="18"/>
  <c r="D142" i="18"/>
  <c r="J141" i="18"/>
  <c r="I141" i="18"/>
  <c r="G138" i="18"/>
  <c r="E138" i="18"/>
  <c r="D138" i="18"/>
  <c r="G137" i="18"/>
  <c r="E137" i="18"/>
  <c r="D137" i="18"/>
  <c r="J136" i="18"/>
  <c r="I136" i="18"/>
  <c r="G133" i="18"/>
  <c r="E133" i="18"/>
  <c r="D133" i="18"/>
  <c r="G130" i="18"/>
  <c r="E130" i="18"/>
  <c r="D130" i="18"/>
  <c r="J129" i="18"/>
  <c r="I129" i="18"/>
  <c r="G126" i="18"/>
  <c r="E126" i="18"/>
  <c r="D126" i="18"/>
  <c r="G123" i="18"/>
  <c r="E123" i="18"/>
  <c r="D123" i="18"/>
  <c r="G121" i="18"/>
  <c r="E121" i="18"/>
  <c r="E119" i="18" s="1"/>
  <c r="D119" i="18"/>
  <c r="G118" i="18"/>
  <c r="G116" i="18" s="1"/>
  <c r="E118" i="18"/>
  <c r="E116" i="18" s="1"/>
  <c r="D116" i="18"/>
  <c r="G114" i="18"/>
  <c r="G112" i="18" s="1"/>
  <c r="E112" i="18"/>
  <c r="D112" i="18"/>
  <c r="G111" i="18"/>
  <c r="E111" i="18"/>
  <c r="E109" i="18" s="1"/>
  <c r="I108" i="18"/>
  <c r="D109" i="18"/>
  <c r="J108" i="18"/>
  <c r="G105" i="18"/>
  <c r="E105" i="18"/>
  <c r="D105" i="18"/>
  <c r="G102" i="18"/>
  <c r="E102" i="18"/>
  <c r="D102" i="18"/>
  <c r="G98" i="18"/>
  <c r="E98" i="18"/>
  <c r="D98" i="18"/>
  <c r="G96" i="18"/>
  <c r="E96" i="18"/>
  <c r="E95" i="18" s="1"/>
  <c r="D96" i="18"/>
  <c r="D95" i="18" s="1"/>
  <c r="J94" i="18"/>
  <c r="I94" i="18"/>
  <c r="G91" i="18"/>
  <c r="E91" i="18"/>
  <c r="E87" i="18" s="1"/>
  <c r="D91" i="18"/>
  <c r="D87" i="18" s="1"/>
  <c r="G88" i="18"/>
  <c r="G84" i="18"/>
  <c r="E84" i="18"/>
  <c r="D84" i="18"/>
  <c r="G82" i="18"/>
  <c r="G81" i="18" s="1"/>
  <c r="E82" i="18"/>
  <c r="E81" i="18" s="1"/>
  <c r="D82" i="18"/>
  <c r="G77" i="18"/>
  <c r="E77" i="18"/>
  <c r="D77" i="18"/>
  <c r="G74" i="18"/>
  <c r="E74" i="18"/>
  <c r="D74" i="18"/>
  <c r="J73" i="18"/>
  <c r="D72" i="18"/>
  <c r="G71" i="18"/>
  <c r="E71" i="18"/>
  <c r="D71" i="18"/>
  <c r="G67" i="18"/>
  <c r="E67" i="18"/>
  <c r="D67" i="18"/>
  <c r="G65" i="18"/>
  <c r="E65" i="18"/>
  <c r="D65" i="18"/>
  <c r="J64" i="18"/>
  <c r="I64" i="18"/>
  <c r="J26" i="18"/>
  <c r="I26" i="18"/>
  <c r="F26" i="18"/>
  <c r="J18" i="18"/>
  <c r="I18" i="18"/>
  <c r="G18" i="18"/>
  <c r="F18" i="18"/>
  <c r="E18" i="18"/>
  <c r="D18" i="18"/>
  <c r="D182" i="18" l="1"/>
  <c r="D160" i="18"/>
  <c r="G160" i="18"/>
  <c r="E160" i="18"/>
  <c r="D14" i="18"/>
  <c r="I10" i="18"/>
  <c r="D13" i="18"/>
  <c r="E13" i="18"/>
  <c r="G13" i="18"/>
  <c r="G182" i="18"/>
  <c r="G25" i="18"/>
  <c r="E182" i="18"/>
  <c r="D108" i="18"/>
  <c r="E72" i="18"/>
  <c r="E14" i="18" s="1"/>
  <c r="D25" i="18"/>
  <c r="D24" i="18"/>
  <c r="E25" i="18"/>
  <c r="E24" i="18"/>
  <c r="G24" i="18"/>
  <c r="D94" i="18"/>
  <c r="G189" i="18"/>
  <c r="G73" i="18"/>
  <c r="D178" i="18"/>
  <c r="G87" i="18"/>
  <c r="D115" i="18"/>
  <c r="E129" i="18"/>
  <c r="E148" i="18"/>
  <c r="E167" i="18"/>
  <c r="G64" i="18"/>
  <c r="D129" i="18"/>
  <c r="E189" i="18"/>
  <c r="E196" i="18"/>
  <c r="E64" i="18"/>
  <c r="D64" i="18"/>
  <c r="D213" i="18"/>
  <c r="E214" i="18"/>
  <c r="G72" i="18"/>
  <c r="G14" i="18" s="1"/>
  <c r="D167" i="18"/>
  <c r="D179" i="18"/>
  <c r="E179" i="18"/>
  <c r="E177" i="18" s="1"/>
  <c r="D214" i="18"/>
  <c r="G28" i="18"/>
  <c r="E80" i="18"/>
  <c r="G129" i="18"/>
  <c r="G141" i="18"/>
  <c r="D189" i="18"/>
  <c r="D196" i="18"/>
  <c r="G213" i="18"/>
  <c r="G214" i="18"/>
  <c r="E11" i="18"/>
  <c r="G196" i="18"/>
  <c r="D212" i="18"/>
  <c r="G167" i="18"/>
  <c r="E213" i="18"/>
  <c r="E73" i="18"/>
  <c r="G95" i="18"/>
  <c r="G94" i="18" s="1"/>
  <c r="E101" i="18"/>
  <c r="G109" i="18"/>
  <c r="G108" i="18" s="1"/>
  <c r="G119" i="18"/>
  <c r="G115" i="18" s="1"/>
  <c r="E122" i="18"/>
  <c r="E136" i="18"/>
  <c r="G179" i="18"/>
  <c r="G177" i="18" s="1"/>
  <c r="E212" i="18"/>
  <c r="D73" i="18"/>
  <c r="G212" i="18"/>
  <c r="E108" i="18"/>
  <c r="D141" i="18"/>
  <c r="D136" i="18"/>
  <c r="G136" i="18"/>
  <c r="D70" i="18"/>
  <c r="D101" i="18"/>
  <c r="E115" i="18"/>
  <c r="D122" i="18"/>
  <c r="G148" i="18"/>
  <c r="G80" i="18"/>
  <c r="E94" i="18"/>
  <c r="G101" i="18"/>
  <c r="G122" i="18"/>
  <c r="E141" i="18"/>
  <c r="D148" i="18"/>
  <c r="J177" i="18"/>
  <c r="D81" i="18"/>
  <c r="D80" i="18" s="1"/>
  <c r="I177" i="18"/>
  <c r="D12" i="18" l="1"/>
  <c r="E12" i="18"/>
  <c r="E10" i="18" s="1"/>
  <c r="G12" i="18"/>
  <c r="G11" i="18"/>
  <c r="D69" i="18"/>
  <c r="D68" i="18" s="1"/>
  <c r="D11" i="18"/>
  <c r="G23" i="18"/>
  <c r="E23" i="18"/>
  <c r="E70" i="18"/>
  <c r="G27" i="18"/>
  <c r="H28" i="18" s="1"/>
  <c r="D177" i="18"/>
  <c r="D23" i="18"/>
  <c r="G70" i="18"/>
  <c r="G211" i="18"/>
  <c r="D211" i="18"/>
  <c r="G69" i="18"/>
  <c r="G26" i="18"/>
  <c r="E211" i="18"/>
  <c r="E69" i="18"/>
  <c r="D10" i="18" l="1"/>
  <c r="G10" i="18"/>
  <c r="G68" i="18"/>
  <c r="E68" i="18"/>
  <c r="I95" i="16"/>
  <c r="J95" i="16"/>
  <c r="I50" i="16" l="1"/>
  <c r="I49" i="16" s="1"/>
  <c r="J49" i="16"/>
  <c r="H50" i="16"/>
  <c r="H49" i="16" s="1"/>
  <c r="H46" i="16"/>
  <c r="H42" i="16" s="1"/>
  <c r="I21" i="16" l="1"/>
  <c r="I221" i="16"/>
  <c r="J221" i="16"/>
  <c r="J217" i="16" s="1"/>
  <c r="H221" i="16"/>
  <c r="I218" i="16"/>
  <c r="H218" i="16"/>
  <c r="J211" i="16"/>
  <c r="I217" i="16" l="1"/>
  <c r="H13" i="16"/>
  <c r="H11" i="16" s="1"/>
  <c r="H204" i="16"/>
  <c r="J13" i="16"/>
  <c r="J11" i="16" s="1"/>
  <c r="H217" i="16"/>
  <c r="H21" i="16"/>
  <c r="J21" i="16"/>
  <c r="I11" i="16" l="1"/>
  <c r="J214" i="16"/>
  <c r="J210" i="16" s="1"/>
  <c r="I214" i="16"/>
  <c r="H214" i="16"/>
  <c r="I211" i="16"/>
  <c r="H211" i="16"/>
  <c r="J207" i="16"/>
  <c r="I207" i="16"/>
  <c r="H207" i="16"/>
  <c r="J154" i="16"/>
  <c r="J150" i="16" s="1"/>
  <c r="H154" i="16"/>
  <c r="H151" i="16"/>
  <c r="J140" i="16"/>
  <c r="I140" i="16"/>
  <c r="H140" i="16"/>
  <c r="J137" i="16"/>
  <c r="I137" i="16"/>
  <c r="H137" i="16"/>
  <c r="J126" i="16"/>
  <c r="J122" i="16" s="1"/>
  <c r="H126" i="16"/>
  <c r="J112" i="16"/>
  <c r="J85" i="16" s="1"/>
  <c r="I112" i="16"/>
  <c r="I85" i="16" s="1"/>
  <c r="H112" i="16"/>
  <c r="H85" i="16" s="1"/>
  <c r="J109" i="16"/>
  <c r="I109" i="16"/>
  <c r="H109" i="16"/>
  <c r="J98" i="16"/>
  <c r="J94" i="16" s="1"/>
  <c r="H94" i="16"/>
  <c r="I64" i="16"/>
  <c r="H64" i="16"/>
  <c r="J60" i="16"/>
  <c r="I60" i="16"/>
  <c r="H60" i="16"/>
  <c r="J46" i="16"/>
  <c r="I84" i="16" l="1"/>
  <c r="I80" i="16" s="1"/>
  <c r="I75" i="16"/>
  <c r="J75" i="16"/>
  <c r="J17" i="16" s="1"/>
  <c r="J84" i="16"/>
  <c r="J80" i="16" s="1"/>
  <c r="H75" i="16"/>
  <c r="H84" i="16"/>
  <c r="H80" i="16" s="1"/>
  <c r="H203" i="16"/>
  <c r="H18" i="16"/>
  <c r="I203" i="16"/>
  <c r="J18" i="16"/>
  <c r="I78" i="16"/>
  <c r="J78" i="16"/>
  <c r="H78" i="16"/>
  <c r="J136" i="16"/>
  <c r="J108" i="16"/>
  <c r="H136" i="16"/>
  <c r="I136" i="16"/>
  <c r="I94" i="16"/>
  <c r="H56" i="16"/>
  <c r="J157" i="16"/>
  <c r="I56" i="16"/>
  <c r="H63" i="16"/>
  <c r="I108" i="16"/>
  <c r="H108" i="16"/>
  <c r="H122" i="16"/>
  <c r="J56" i="16"/>
  <c r="J63" i="16"/>
  <c r="I122" i="16"/>
  <c r="H150" i="16"/>
  <c r="H210" i="16"/>
  <c r="I63" i="16"/>
  <c r="I210" i="16"/>
  <c r="J203" i="16"/>
  <c r="J42" i="16"/>
  <c r="I17" i="16" l="1"/>
  <c r="I79" i="16"/>
  <c r="H79" i="16"/>
  <c r="J74" i="16"/>
  <c r="J79" i="16"/>
  <c r="H74" i="16"/>
  <c r="H17" i="16"/>
  <c r="H16" i="16" s="1"/>
  <c r="J77" i="16"/>
  <c r="I77" i="16"/>
  <c r="H77" i="16"/>
  <c r="I74" i="16"/>
  <c r="I28" i="16"/>
  <c r="J28" i="16"/>
  <c r="I16" i="16" l="1"/>
  <c r="I10" i="16" s="1"/>
  <c r="J16" i="16"/>
  <c r="J10" i="16" s="1"/>
  <c r="J70" i="16"/>
  <c r="H10" i="16"/>
  <c r="H70" i="16"/>
  <c r="I70" i="16"/>
</calcChain>
</file>

<file path=xl/sharedStrings.xml><?xml version="1.0" encoding="utf-8"?>
<sst xmlns="http://schemas.openxmlformats.org/spreadsheetml/2006/main" count="1199" uniqueCount="105">
  <si>
    <t>973</t>
  </si>
  <si>
    <t>Финансовое обеспечение выполнения функций государственных органов, оказания услуг и выполнения работ</t>
  </si>
  <si>
    <t>932</t>
  </si>
  <si>
    <t>Код бюджетной классификации</t>
  </si>
  <si>
    <t>1</t>
  </si>
  <si>
    <t>2</t>
  </si>
  <si>
    <t>4</t>
  </si>
  <si>
    <t>07</t>
  </si>
  <si>
    <t>Государственная программа</t>
  </si>
  <si>
    <t>республиканский бюджет</t>
  </si>
  <si>
    <t>федеральный бюджет</t>
  </si>
  <si>
    <t>04</t>
  </si>
  <si>
    <t>02</t>
  </si>
  <si>
    <t>Содействие развитию дошкольного и общего образования</t>
  </si>
  <si>
    <t xml:space="preserve"> Развитие дополнительного образования детей и реализация мероприятий молодежной политики</t>
  </si>
  <si>
    <t>Статус структурного элемента</t>
  </si>
  <si>
    <t>Наименование структурного элемента</t>
  </si>
  <si>
    <t xml:space="preserve">Подпрограмма </t>
  </si>
  <si>
    <t>Основное мероприятия</t>
  </si>
  <si>
    <t>Развитие образования в Кабардино-Балкарской Республике</t>
  </si>
  <si>
    <t>ГРБС (координатор,исполнитель)</t>
  </si>
  <si>
    <t>ГРБС</t>
  </si>
  <si>
    <t>Объемы бюджетных ассигнований (тыс.руб.)</t>
  </si>
  <si>
    <t>сводная бюджетная роспись республиканского бюджета,бюджетов ГВФ на  отчетную дату</t>
  </si>
  <si>
    <t xml:space="preserve">кассовое исполнение </t>
  </si>
  <si>
    <t>всего,в том числе</t>
  </si>
  <si>
    <t>ГРБС (исполнитель государственной программы)</t>
  </si>
  <si>
    <t>ГРБС-исполнитель 1</t>
  </si>
  <si>
    <t>Развитие кадрового потенциала системы дошкольного и общего образования</t>
  </si>
  <si>
    <t>Социальная поддержка обучающихся в организациях профессионального образования</t>
  </si>
  <si>
    <t xml:space="preserve"> Поддержка талантливой молодежи в организациях профессионального образования</t>
  </si>
  <si>
    <t>ГП</t>
  </si>
  <si>
    <t>пГП</t>
  </si>
  <si>
    <t>ОМ</t>
  </si>
  <si>
    <t>Совершенствование управления системой образования</t>
  </si>
  <si>
    <t>Выявление и поддержка одаренных детей и молодежи</t>
  </si>
  <si>
    <t>Основное мероприятие</t>
  </si>
  <si>
    <t>Развитие инфраструктуры системы дошкольного и общего образования</t>
  </si>
  <si>
    <t>Реализация отдельных мероприятий приоритетного проекта "Создание современной образовательной среды для школьников"</t>
  </si>
  <si>
    <t>х</t>
  </si>
  <si>
    <t>09</t>
  </si>
  <si>
    <t>03</t>
  </si>
  <si>
    <t>05</t>
  </si>
  <si>
    <t>01</t>
  </si>
  <si>
    <t>Сводная бюджетная роспись республиканского бюджет, план  на 1 января отчетного года</t>
  </si>
  <si>
    <t>ГРБС -Минпросвещения КБР</t>
  </si>
  <si>
    <t>ГРБС-Минстрой КБР</t>
  </si>
  <si>
    <t>Содейстие развитию среднего профессионального образования и дополнительного профессионального обучения</t>
  </si>
  <si>
    <t>Региональный проект</t>
  </si>
  <si>
    <t>Успех каждого ребенка</t>
  </si>
  <si>
    <t>Современная школа</t>
  </si>
  <si>
    <t>Учитель будущего</t>
  </si>
  <si>
    <t>Цифровая образовательная среда</t>
  </si>
  <si>
    <t>Создание дополнительных мест  для детей в возрасте от полутора до трех лет в образовательных организациях, осуществляющих образовательную деятельность по образовательныи программам дошкольного образования</t>
  </si>
  <si>
    <t>Создание новых мест в общеобразовательных организациях</t>
  </si>
  <si>
    <t>Подпрограмма</t>
  </si>
  <si>
    <t>Источники ресурсного обеспечения</t>
  </si>
  <si>
    <t>Фактические расходы</t>
  </si>
  <si>
    <t>Оценка расходов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</si>
  <si>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</si>
  <si>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</si>
  <si>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республиканский  бюджет КБР</t>
  </si>
  <si>
    <t>Информация</t>
  </si>
  <si>
    <t xml:space="preserve">Отчет </t>
  </si>
  <si>
    <t>Молодые профессионалы (повышение  конкурентоспособности профессионального образования)</t>
  </si>
  <si>
    <t>06</t>
  </si>
  <si>
    <t>всего, в том числе</t>
  </si>
  <si>
    <t>Содействие занятости женщин- создание условий дошкольного образования для детей в возрасте до трех лет</t>
  </si>
  <si>
    <t>Развитие современных механизмов и технологий дошкольного и общего образования</t>
  </si>
  <si>
    <t>Поддержка молодежных инициатив и патриотического воспитания</t>
  </si>
  <si>
    <t>Научно-методическое, методическое и кадровое обеспечение обучению языкам народов Кабардино-Балкарской Республики</t>
  </si>
  <si>
    <t>00</t>
  </si>
  <si>
    <t>ГРБС-Минкультуры КБР</t>
  </si>
  <si>
    <t>957</t>
  </si>
  <si>
    <t>13</t>
  </si>
  <si>
    <t xml:space="preserve">об использовании бюджетных ассигнований  на реализацию государственной программы </t>
  </si>
  <si>
    <t xml:space="preserve"> консолидированный  бюджет КБР</t>
  </si>
  <si>
    <t>5</t>
  </si>
  <si>
    <t>6</t>
  </si>
  <si>
    <t>таблица 21</t>
  </si>
  <si>
    <t>таблица 20</t>
  </si>
  <si>
    <t>А.Езаов</t>
  </si>
  <si>
    <t>Качество образования</t>
  </si>
  <si>
    <t>Развитие дополнительного образования детей, выявление и поддержка лиц, проявивших выдающиеся способности</t>
  </si>
  <si>
    <t>консолидированный  бюджет КБР</t>
  </si>
  <si>
    <t>Развитие среднего профессионального и дополнительного профессионального образования</t>
  </si>
  <si>
    <t xml:space="preserve">Содействие развитию среднего профессионального образования и дополнительного профессионального образования
</t>
  </si>
  <si>
    <t>Министр просвещения и науки Кабардино-Балкарской Республики</t>
  </si>
  <si>
    <t>А. Езаов</t>
  </si>
  <si>
    <t>Социальная активность</t>
  </si>
  <si>
    <t>Содействие развитию среднего профессионального образования и дополнительного профессионального образования</t>
  </si>
  <si>
    <t>Региональный проект "Социальная активность"</t>
  </si>
  <si>
    <t>Региональный проект "Успех каждого ребенка"</t>
  </si>
  <si>
    <t>Региональный проект "Содействие занятости женщин- создание условий дошкольного образования для детей в возрасте до трех лет"</t>
  </si>
  <si>
    <t>Региональный проект "Цифровая образовательная среда"</t>
  </si>
  <si>
    <t>Региональный проект "Современная школа"</t>
  </si>
  <si>
    <t>Реализация мероприятий по модернизации школьных систем образования</t>
  </si>
  <si>
    <t>сводная бюджетная роспись республиканского бюджета,бюджетов ГВФ на отчетную дату</t>
  </si>
  <si>
    <t>Оценка расходов (в  соответств. с ПП № 86-пп от 22.04.2020 г. в редакции от 08.12.2022 г. № 264-ПП)</t>
  </si>
  <si>
    <t>ГРБС -Минмолодежи КБР</t>
  </si>
  <si>
    <t>ГРБС-Минмолодежи КБР</t>
  </si>
  <si>
    <t>991</t>
  </si>
  <si>
    <t>"Развитие образования в Кабардино-Балкарской Республике" за  2022 г.</t>
  </si>
  <si>
    <t>о расходах на реализацию целей государственной программы "Развитие образования                                                                                                              в Кабардино-Балкарской Республике" за  2022 год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</si>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</sst>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"/>
  </numFmts>
  <fonts count="12" x14ac:knownFonts="1">
    <font>
      <sz val="10"/>
      <name val="Arial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9"/>
      <name val="Times New Roman"/>
      <family val="1"/>
      <charset val="204"/>
    </font>
    <font>
      <sz val="10"/>
      <color theme="9"/>
      <name val="Times New Roman"/>
      <family val="1"/>
      <charset val="204"/>
    </font>
    <font>
      <sz val="10"/>
      <color theme="1"/>
      <name val="Arial Cyr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4" fontId="4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left" wrapText="1"/>
    </xf>
    <xf numFmtId="4" fontId="1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Alignment="1">
      <alignment horizontal="center"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165" fontId="1" fillId="0" borderId="1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" fontId="11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/>
    <xf numFmtId="165" fontId="2" fillId="0" borderId="0" xfId="0" applyNumberFormat="1" applyFont="1" applyFill="1"/>
    <xf numFmtId="4" fontId="2" fillId="0" borderId="0" xfId="0" applyNumberFormat="1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/>
    <xf numFmtId="165" fontId="2" fillId="0" borderId="1" xfId="0" applyNumberFormat="1" applyFont="1" applyFill="1" applyBorder="1"/>
    <xf numFmtId="4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/>
    <xf numFmtId="4" fontId="7" fillId="0" borderId="1" xfId="0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/>
    <xf numFmtId="165" fontId="6" fillId="0" borderId="1" xfId="0" applyNumberFormat="1" applyFont="1" applyFill="1" applyBorder="1"/>
    <xf numFmtId="4" fontId="6" fillId="0" borderId="1" xfId="0" applyNumberFormat="1" applyFont="1" applyFill="1" applyBorder="1"/>
    <xf numFmtId="49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0" xfId="0" applyNumberFormat="1" applyFont="1" applyFill="1"/>
    <xf numFmtId="4" fontId="8" fillId="0" borderId="1" xfId="0" applyNumberFormat="1" applyFont="1" applyFill="1" applyBorder="1" applyAlignment="1" applyProtection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 applyProtection="1">
      <alignment horizontal="right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5" fontId="1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" fontId="4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5"/>
  <sheetViews>
    <sheetView tabSelected="1" view="pageBreakPreview" zoomScale="130" zoomScaleNormal="130" zoomScaleSheetLayoutView="130" workbookViewId="0">
      <pane xSplit="6" ySplit="8" topLeftCell="G194" activePane="bottomRight" state="frozen"/>
      <selection pane="topRight" activeCell="G1" sqref="G1"/>
      <selection pane="bottomLeft" activeCell="A10" sqref="A10"/>
      <selection pane="bottomRight" activeCell="A80" sqref="A80:A114"/>
    </sheetView>
  </sheetViews>
  <sheetFormatPr defaultColWidth="8.85546875" defaultRowHeight="11.25" x14ac:dyDescent="0.2"/>
  <cols>
    <col min="1" max="1" width="12.7109375" style="1" customWidth="1"/>
    <col min="2" max="2" width="15.5703125" style="1" customWidth="1"/>
    <col min="3" max="3" width="23.28515625" style="2" customWidth="1"/>
    <col min="4" max="4" width="6.7109375" style="3" customWidth="1"/>
    <col min="5" max="5" width="5.42578125" style="4" customWidth="1"/>
    <col min="6" max="6" width="5.5703125" style="3" customWidth="1"/>
    <col min="7" max="7" width="5.5703125" style="5" customWidth="1"/>
    <col min="8" max="8" width="12.85546875" style="6" customWidth="1"/>
    <col min="9" max="9" width="15" style="6" customWidth="1"/>
    <col min="10" max="10" width="12.140625" style="6" customWidth="1"/>
    <col min="11" max="16384" width="8.85546875" style="1"/>
  </cols>
  <sheetData>
    <row r="2" spans="1:10" ht="10.5" customHeight="1" x14ac:dyDescent="0.2">
      <c r="J2" s="72" t="s">
        <v>80</v>
      </c>
    </row>
    <row r="3" spans="1:10" ht="15.75" x14ac:dyDescent="0.25">
      <c r="A3" s="79" t="s">
        <v>63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4.25" customHeight="1" x14ac:dyDescent="0.25">
      <c r="A4" s="80" t="s">
        <v>75</v>
      </c>
      <c r="B4" s="80"/>
      <c r="C4" s="80"/>
      <c r="D4" s="80"/>
      <c r="E4" s="80"/>
      <c r="F4" s="80"/>
      <c r="G4" s="80"/>
      <c r="H4" s="80"/>
      <c r="I4" s="80"/>
      <c r="J4" s="80"/>
    </row>
    <row r="5" spans="1:10" ht="17.25" customHeight="1" x14ac:dyDescent="0.25">
      <c r="A5" s="81" t="s">
        <v>102</v>
      </c>
      <c r="B5" s="81"/>
      <c r="C5" s="81"/>
      <c r="D5" s="81"/>
      <c r="E5" s="81"/>
      <c r="F5" s="81"/>
      <c r="G5" s="81"/>
      <c r="H5" s="81"/>
      <c r="I5" s="81"/>
      <c r="J5" s="81"/>
    </row>
    <row r="6" spans="1:10" ht="16.5" customHeight="1" x14ac:dyDescent="0.2">
      <c r="A6" s="8"/>
      <c r="B6" s="8"/>
      <c r="C6" s="9"/>
      <c r="D6" s="10"/>
      <c r="E6" s="11"/>
      <c r="F6" s="10"/>
      <c r="G6" s="12"/>
      <c r="H6" s="13"/>
      <c r="I6" s="13"/>
      <c r="J6" s="13"/>
    </row>
    <row r="7" spans="1:10" s="14" customFormat="1" ht="22.5" customHeight="1" x14ac:dyDescent="0.2">
      <c r="A7" s="75" t="s">
        <v>15</v>
      </c>
      <c r="B7" s="75" t="s">
        <v>16</v>
      </c>
      <c r="C7" s="82" t="s">
        <v>20</v>
      </c>
      <c r="D7" s="84" t="s">
        <v>3</v>
      </c>
      <c r="E7" s="84"/>
      <c r="F7" s="84"/>
      <c r="G7" s="84"/>
      <c r="H7" s="85" t="s">
        <v>22</v>
      </c>
      <c r="I7" s="85"/>
      <c r="J7" s="85"/>
    </row>
    <row r="8" spans="1:10" s="14" customFormat="1" ht="103.5" customHeight="1" x14ac:dyDescent="0.2">
      <c r="A8" s="75"/>
      <c r="B8" s="75"/>
      <c r="C8" s="83"/>
      <c r="D8" s="71" t="s">
        <v>21</v>
      </c>
      <c r="E8" s="71" t="s">
        <v>31</v>
      </c>
      <c r="F8" s="71" t="s">
        <v>32</v>
      </c>
      <c r="G8" s="15" t="s">
        <v>33</v>
      </c>
      <c r="H8" s="16" t="s">
        <v>44</v>
      </c>
      <c r="I8" s="16" t="s">
        <v>97</v>
      </c>
      <c r="J8" s="16" t="s">
        <v>24</v>
      </c>
    </row>
    <row r="9" spans="1:10" s="18" customFormat="1" ht="10.5" customHeight="1" x14ac:dyDescent="0.2">
      <c r="A9" s="17" t="s">
        <v>4</v>
      </c>
      <c r="B9" s="17" t="s">
        <v>5</v>
      </c>
      <c r="C9" s="17">
        <v>3</v>
      </c>
      <c r="D9" s="17" t="s">
        <v>6</v>
      </c>
      <c r="E9" s="17" t="s">
        <v>77</v>
      </c>
      <c r="F9" s="17" t="s">
        <v>78</v>
      </c>
      <c r="G9" s="17">
        <v>7</v>
      </c>
      <c r="H9" s="17">
        <v>8</v>
      </c>
      <c r="I9" s="65">
        <v>9</v>
      </c>
      <c r="J9" s="65">
        <v>10</v>
      </c>
    </row>
    <row r="10" spans="1:10" ht="11.25" customHeight="1" x14ac:dyDescent="0.15">
      <c r="A10" s="86" t="s">
        <v>8</v>
      </c>
      <c r="B10" s="86" t="s">
        <v>19</v>
      </c>
      <c r="C10" s="19" t="s">
        <v>25</v>
      </c>
      <c r="D10" s="71" t="s">
        <v>39</v>
      </c>
      <c r="E10" s="71" t="s">
        <v>7</v>
      </c>
      <c r="F10" s="17" t="s">
        <v>39</v>
      </c>
      <c r="G10" s="17">
        <v>0</v>
      </c>
      <c r="H10" s="20">
        <f>H11+H16</f>
        <v>12821746.173000002</v>
      </c>
      <c r="I10" s="20">
        <f>I11+I16</f>
        <v>15731276.852</v>
      </c>
      <c r="J10" s="20">
        <f>J11+J16</f>
        <v>15696035.700000003</v>
      </c>
    </row>
    <row r="11" spans="1:10" ht="11.25" customHeight="1" x14ac:dyDescent="0.15">
      <c r="A11" s="87"/>
      <c r="B11" s="87"/>
      <c r="C11" s="19" t="s">
        <v>9</v>
      </c>
      <c r="D11" s="71" t="s">
        <v>39</v>
      </c>
      <c r="E11" s="71" t="s">
        <v>7</v>
      </c>
      <c r="F11" s="17" t="s">
        <v>39</v>
      </c>
      <c r="G11" s="17">
        <v>0</v>
      </c>
      <c r="H11" s="20">
        <f>H12+H13+H14+H15</f>
        <v>9001763.1290000025</v>
      </c>
      <c r="I11" s="20">
        <f>I12+I13+I14+I15</f>
        <v>9788316.5719999988</v>
      </c>
      <c r="J11" s="20">
        <f>J12+J13+J14+J15</f>
        <v>9770141.9900000021</v>
      </c>
    </row>
    <row r="12" spans="1:10" x14ac:dyDescent="0.15">
      <c r="A12" s="87"/>
      <c r="B12" s="87"/>
      <c r="C12" s="19" t="s">
        <v>45</v>
      </c>
      <c r="D12" s="71" t="s">
        <v>0</v>
      </c>
      <c r="E12" s="71" t="s">
        <v>7</v>
      </c>
      <c r="F12" s="17" t="s">
        <v>39</v>
      </c>
      <c r="G12" s="17">
        <v>0</v>
      </c>
      <c r="H12" s="20">
        <f>H23+H30+H72+H159+H205</f>
        <v>8959162.0450000018</v>
      </c>
      <c r="I12" s="20">
        <f>I23+I30+I72+I159+I205-0.06</f>
        <v>9662250.2019999996</v>
      </c>
      <c r="J12" s="20">
        <f>J23+J30+J72+J159+J205</f>
        <v>9645791.1700000018</v>
      </c>
    </row>
    <row r="13" spans="1:10" ht="11.25" customHeight="1" x14ac:dyDescent="0.15">
      <c r="A13" s="87"/>
      <c r="B13" s="87"/>
      <c r="C13" s="19" t="s">
        <v>46</v>
      </c>
      <c r="D13" s="71" t="s">
        <v>2</v>
      </c>
      <c r="E13" s="71" t="s">
        <v>7</v>
      </c>
      <c r="F13" s="17" t="s">
        <v>39</v>
      </c>
      <c r="G13" s="17">
        <v>0</v>
      </c>
      <c r="H13" s="20">
        <f>H24+H31+H73+H206</f>
        <v>42601.084000000003</v>
      </c>
      <c r="I13" s="20">
        <f>I24+I31+I73+I206+0.02</f>
        <v>121758.37000000001</v>
      </c>
      <c r="J13" s="20">
        <f>J24+J31+J73+J206</f>
        <v>120860.15</v>
      </c>
    </row>
    <row r="14" spans="1:10" ht="11.25" customHeight="1" x14ac:dyDescent="0.15">
      <c r="A14" s="87"/>
      <c r="B14" s="87"/>
      <c r="C14" s="19" t="s">
        <v>72</v>
      </c>
      <c r="D14" s="71" t="s">
        <v>73</v>
      </c>
      <c r="E14" s="71" t="s">
        <v>7</v>
      </c>
      <c r="F14" s="17" t="s">
        <v>39</v>
      </c>
      <c r="G14" s="17">
        <v>0</v>
      </c>
      <c r="H14" s="20">
        <f>H160</f>
        <v>0</v>
      </c>
      <c r="I14" s="20">
        <f>I160</f>
        <v>0</v>
      </c>
      <c r="J14" s="20">
        <f>J160</f>
        <v>0</v>
      </c>
    </row>
    <row r="15" spans="1:10" ht="11.25" customHeight="1" x14ac:dyDescent="0.15">
      <c r="A15" s="87"/>
      <c r="B15" s="87"/>
      <c r="C15" s="19" t="s">
        <v>100</v>
      </c>
      <c r="D15" s="71" t="s">
        <v>101</v>
      </c>
      <c r="E15" s="71" t="s">
        <v>7</v>
      </c>
      <c r="F15" s="17" t="s">
        <v>39</v>
      </c>
      <c r="G15" s="17">
        <v>0</v>
      </c>
      <c r="H15" s="20">
        <f>H24+H161</f>
        <v>0</v>
      </c>
      <c r="I15" s="20">
        <f>I24+I161</f>
        <v>4308</v>
      </c>
      <c r="J15" s="20">
        <f t="shared" ref="J15" si="0">J24+J161</f>
        <v>3490.67</v>
      </c>
    </row>
    <row r="16" spans="1:10" x14ac:dyDescent="0.15">
      <c r="A16" s="87"/>
      <c r="B16" s="87"/>
      <c r="C16" s="19" t="s">
        <v>10</v>
      </c>
      <c r="D16" s="71" t="s">
        <v>39</v>
      </c>
      <c r="E16" s="71" t="s">
        <v>7</v>
      </c>
      <c r="F16" s="17" t="s">
        <v>39</v>
      </c>
      <c r="G16" s="17">
        <v>0</v>
      </c>
      <c r="H16" s="20">
        <f>H17+H18+H19</f>
        <v>3819983.0439999998</v>
      </c>
      <c r="I16" s="20">
        <f>I17+I18+I19</f>
        <v>5942960.2800000012</v>
      </c>
      <c r="J16" s="20">
        <f>J17+J18+J19</f>
        <v>5925893.7100000009</v>
      </c>
    </row>
    <row r="17" spans="1:10" ht="12.75" customHeight="1" x14ac:dyDescent="0.15">
      <c r="A17" s="87"/>
      <c r="B17" s="87"/>
      <c r="C17" s="19" t="s">
        <v>45</v>
      </c>
      <c r="D17" s="71" t="s">
        <v>0</v>
      </c>
      <c r="E17" s="71" t="s">
        <v>7</v>
      </c>
      <c r="F17" s="17" t="s">
        <v>39</v>
      </c>
      <c r="G17" s="17">
        <v>0</v>
      </c>
      <c r="H17" s="20">
        <f>H26+H33+H75+H163+H208</f>
        <v>1292232.7</v>
      </c>
      <c r="I17" s="20">
        <f>I26+I33+I75+I163+I208</f>
        <v>2663126.5400000005</v>
      </c>
      <c r="J17" s="20">
        <f>J26+J33+J75+J163+J208-0.06</f>
        <v>2663126.5700000003</v>
      </c>
    </row>
    <row r="18" spans="1:10" ht="11.25" customHeight="1" x14ac:dyDescent="0.15">
      <c r="A18" s="87"/>
      <c r="B18" s="87"/>
      <c r="C18" s="19" t="s">
        <v>46</v>
      </c>
      <c r="D18" s="71" t="s">
        <v>2</v>
      </c>
      <c r="E18" s="71" t="s">
        <v>7</v>
      </c>
      <c r="F18" s="17" t="s">
        <v>39</v>
      </c>
      <c r="G18" s="17">
        <v>0</v>
      </c>
      <c r="H18" s="20">
        <f>H27+H34+H76+H209</f>
        <v>2527750.344</v>
      </c>
      <c r="I18" s="20">
        <f>I27+I34+I76+I164+I209</f>
        <v>3279833.74</v>
      </c>
      <c r="J18" s="20">
        <f>J27+J34+J76+J209</f>
        <v>3262767.14</v>
      </c>
    </row>
    <row r="19" spans="1:10" ht="15" customHeight="1" x14ac:dyDescent="0.15">
      <c r="A19" s="87"/>
      <c r="B19" s="87"/>
      <c r="C19" s="19" t="s">
        <v>72</v>
      </c>
      <c r="D19" s="71" t="s">
        <v>73</v>
      </c>
      <c r="E19" s="71" t="s">
        <v>7</v>
      </c>
      <c r="F19" s="17" t="s">
        <v>39</v>
      </c>
      <c r="G19" s="17">
        <v>0</v>
      </c>
      <c r="H19" s="20">
        <f>H164</f>
        <v>0</v>
      </c>
      <c r="I19" s="20">
        <f>I164</f>
        <v>0</v>
      </c>
      <c r="J19" s="20">
        <f>J164</f>
        <v>0</v>
      </c>
    </row>
    <row r="20" spans="1:10" ht="15" customHeight="1" x14ac:dyDescent="0.15">
      <c r="A20" s="88"/>
      <c r="B20" s="88"/>
      <c r="C20" s="19" t="s">
        <v>100</v>
      </c>
      <c r="D20" s="71" t="s">
        <v>101</v>
      </c>
      <c r="E20" s="71" t="s">
        <v>7</v>
      </c>
      <c r="F20" s="17" t="s">
        <v>39</v>
      </c>
      <c r="G20" s="17">
        <v>0</v>
      </c>
      <c r="H20" s="20">
        <f>H24+H185</f>
        <v>0</v>
      </c>
      <c r="I20" s="20">
        <v>0</v>
      </c>
      <c r="J20" s="20">
        <v>0</v>
      </c>
    </row>
    <row r="21" spans="1:10" s="21" customFormat="1" x14ac:dyDescent="0.2">
      <c r="A21" s="74"/>
      <c r="B21" s="74" t="s">
        <v>1</v>
      </c>
      <c r="C21" s="19" t="s">
        <v>25</v>
      </c>
      <c r="D21" s="71" t="s">
        <v>0</v>
      </c>
      <c r="E21" s="71" t="s">
        <v>7</v>
      </c>
      <c r="F21" s="71" t="s">
        <v>40</v>
      </c>
      <c r="G21" s="17">
        <v>0</v>
      </c>
      <c r="H21" s="20">
        <f>H22+H25</f>
        <v>61841.3</v>
      </c>
      <c r="I21" s="20">
        <f>I22+I25</f>
        <v>57921.94</v>
      </c>
      <c r="J21" s="20">
        <f>J22+J25</f>
        <v>56810.07</v>
      </c>
    </row>
    <row r="22" spans="1:10" s="21" customFormat="1" x14ac:dyDescent="0.2">
      <c r="A22" s="74"/>
      <c r="B22" s="74"/>
      <c r="C22" s="19" t="s">
        <v>9</v>
      </c>
      <c r="D22" s="71" t="s">
        <v>0</v>
      </c>
      <c r="E22" s="71" t="s">
        <v>7</v>
      </c>
      <c r="F22" s="71" t="s">
        <v>40</v>
      </c>
      <c r="G22" s="17">
        <v>0</v>
      </c>
      <c r="H22" s="20">
        <f>H23+H24</f>
        <v>57323.4</v>
      </c>
      <c r="I22" s="20">
        <f>I23+I24</f>
        <v>53404.04</v>
      </c>
      <c r="J22" s="20">
        <f>J23+J24</f>
        <v>52292.17</v>
      </c>
    </row>
    <row r="23" spans="1:10" s="21" customFormat="1" x14ac:dyDescent="0.2">
      <c r="A23" s="74"/>
      <c r="B23" s="74"/>
      <c r="C23" s="19" t="s">
        <v>45</v>
      </c>
      <c r="D23" s="71" t="s">
        <v>0</v>
      </c>
      <c r="E23" s="71" t="s">
        <v>7</v>
      </c>
      <c r="F23" s="71" t="s">
        <v>40</v>
      </c>
      <c r="G23" s="17">
        <v>0</v>
      </c>
      <c r="H23" s="20">
        <v>57323.4</v>
      </c>
      <c r="I23" s="20">
        <v>53404.04</v>
      </c>
      <c r="J23" s="20">
        <v>52292.17</v>
      </c>
    </row>
    <row r="24" spans="1:10" s="21" customFormat="1" x14ac:dyDescent="0.2">
      <c r="A24" s="74"/>
      <c r="B24" s="74"/>
      <c r="C24" s="19" t="s">
        <v>100</v>
      </c>
      <c r="D24" s="71" t="s">
        <v>39</v>
      </c>
      <c r="E24" s="71" t="s">
        <v>7</v>
      </c>
      <c r="F24" s="71" t="s">
        <v>40</v>
      </c>
      <c r="G24" s="17">
        <v>0</v>
      </c>
      <c r="H24" s="20">
        <v>0</v>
      </c>
      <c r="I24" s="20"/>
      <c r="J24" s="20">
        <v>0</v>
      </c>
    </row>
    <row r="25" spans="1:10" s="21" customFormat="1" x14ac:dyDescent="0.2">
      <c r="A25" s="74"/>
      <c r="B25" s="74"/>
      <c r="C25" s="19" t="s">
        <v>10</v>
      </c>
      <c r="D25" s="71" t="s">
        <v>0</v>
      </c>
      <c r="E25" s="71" t="s">
        <v>7</v>
      </c>
      <c r="F25" s="71" t="s">
        <v>40</v>
      </c>
      <c r="G25" s="17">
        <v>0</v>
      </c>
      <c r="H25" s="20">
        <f>H26+H27</f>
        <v>4517.8999999999996</v>
      </c>
      <c r="I25" s="20">
        <f>I26+I27</f>
        <v>4517.8999999999996</v>
      </c>
      <c r="J25" s="20">
        <f>J26+J27</f>
        <v>4517.8999999999996</v>
      </c>
    </row>
    <row r="26" spans="1:10" s="21" customFormat="1" x14ac:dyDescent="0.2">
      <c r="A26" s="74"/>
      <c r="B26" s="74"/>
      <c r="C26" s="19" t="s">
        <v>45</v>
      </c>
      <c r="D26" s="71" t="s">
        <v>0</v>
      </c>
      <c r="E26" s="71" t="s">
        <v>7</v>
      </c>
      <c r="F26" s="71" t="s">
        <v>40</v>
      </c>
      <c r="G26" s="17">
        <v>0</v>
      </c>
      <c r="H26" s="20">
        <v>4517.8999999999996</v>
      </c>
      <c r="I26" s="20">
        <v>4517.8999999999996</v>
      </c>
      <c r="J26" s="20">
        <v>4517.8999999999996</v>
      </c>
    </row>
    <row r="27" spans="1:10" s="21" customFormat="1" x14ac:dyDescent="0.2">
      <c r="A27" s="74"/>
      <c r="B27" s="74"/>
      <c r="C27" s="19" t="s">
        <v>27</v>
      </c>
      <c r="D27" s="71" t="s">
        <v>39</v>
      </c>
      <c r="E27" s="71" t="s">
        <v>7</v>
      </c>
      <c r="F27" s="71" t="s">
        <v>40</v>
      </c>
      <c r="G27" s="17">
        <v>0</v>
      </c>
      <c r="H27" s="20">
        <v>0</v>
      </c>
      <c r="I27" s="20">
        <v>0</v>
      </c>
      <c r="J27" s="20">
        <v>0</v>
      </c>
    </row>
    <row r="28" spans="1:10" ht="11.25" customHeight="1" x14ac:dyDescent="0.15">
      <c r="A28" s="75" t="s">
        <v>17</v>
      </c>
      <c r="B28" s="75" t="s">
        <v>85</v>
      </c>
      <c r="C28" s="19" t="s">
        <v>25</v>
      </c>
      <c r="D28" s="71" t="s">
        <v>39</v>
      </c>
      <c r="E28" s="71" t="s">
        <v>7</v>
      </c>
      <c r="F28" s="70" t="s">
        <v>71</v>
      </c>
      <c r="G28" s="17">
        <v>0</v>
      </c>
      <c r="H28" s="20">
        <f>H29+H32</f>
        <v>627858.02</v>
      </c>
      <c r="I28" s="20">
        <f>I29+I32</f>
        <v>649188.75399999996</v>
      </c>
      <c r="J28" s="20">
        <f>J29+J32</f>
        <v>645217.24</v>
      </c>
    </row>
    <row r="29" spans="1:10" ht="11.25" customHeight="1" x14ac:dyDescent="0.15">
      <c r="A29" s="75"/>
      <c r="B29" s="75"/>
      <c r="C29" s="19" t="s">
        <v>9</v>
      </c>
      <c r="D29" s="71" t="s">
        <v>0</v>
      </c>
      <c r="E29" s="71" t="s">
        <v>7</v>
      </c>
      <c r="F29" s="70" t="s">
        <v>71</v>
      </c>
      <c r="G29" s="17">
        <v>0</v>
      </c>
      <c r="H29" s="20">
        <f>H30+H31</f>
        <v>521804.42000000004</v>
      </c>
      <c r="I29" s="20">
        <f>I30+I31</f>
        <v>545760.61399999994</v>
      </c>
      <c r="J29" s="20">
        <f>J30+J31</f>
        <v>541789.1</v>
      </c>
    </row>
    <row r="30" spans="1:10" ht="11.25" customHeight="1" x14ac:dyDescent="0.15">
      <c r="A30" s="75"/>
      <c r="B30" s="75"/>
      <c r="C30" s="19" t="s">
        <v>45</v>
      </c>
      <c r="D30" s="71" t="s">
        <v>0</v>
      </c>
      <c r="E30" s="71" t="s">
        <v>7</v>
      </c>
      <c r="F30" s="70" t="s">
        <v>71</v>
      </c>
      <c r="G30" s="17">
        <v>0</v>
      </c>
      <c r="H30" s="20">
        <f>H44+H65+H58+H51</f>
        <v>521804.42000000004</v>
      </c>
      <c r="I30" s="20">
        <f>I44+I65+I58+I51</f>
        <v>545760.61399999994</v>
      </c>
      <c r="J30" s="20">
        <f>J44+J65+J58+J51</f>
        <v>541789.1</v>
      </c>
    </row>
    <row r="31" spans="1:10" ht="11.25" customHeight="1" x14ac:dyDescent="0.15">
      <c r="A31" s="75"/>
      <c r="B31" s="75"/>
      <c r="C31" s="19" t="s">
        <v>27</v>
      </c>
      <c r="D31" s="71" t="s">
        <v>39</v>
      </c>
      <c r="E31" s="71" t="s">
        <v>7</v>
      </c>
      <c r="F31" s="70" t="s">
        <v>71</v>
      </c>
      <c r="G31" s="17">
        <v>0</v>
      </c>
      <c r="H31" s="20">
        <f>H45+H52+H66+H59</f>
        <v>0</v>
      </c>
      <c r="I31" s="20">
        <f>I45+I52+I66+I59</f>
        <v>0</v>
      </c>
      <c r="J31" s="20">
        <f>J45+J52+J66+J59</f>
        <v>0</v>
      </c>
    </row>
    <row r="32" spans="1:10" ht="11.25" customHeight="1" x14ac:dyDescent="0.15">
      <c r="A32" s="75"/>
      <c r="B32" s="75"/>
      <c r="C32" s="19" t="s">
        <v>10</v>
      </c>
      <c r="D32" s="71" t="s">
        <v>0</v>
      </c>
      <c r="E32" s="71" t="s">
        <v>7</v>
      </c>
      <c r="F32" s="70" t="s">
        <v>71</v>
      </c>
      <c r="G32" s="17">
        <v>0</v>
      </c>
      <c r="H32" s="20">
        <f>H33+H34</f>
        <v>106053.6</v>
      </c>
      <c r="I32" s="20">
        <f>I33+I34</f>
        <v>103428.14</v>
      </c>
      <c r="J32" s="20">
        <f>J33+J34</f>
        <v>103428.14</v>
      </c>
    </row>
    <row r="33" spans="1:10" ht="11.25" customHeight="1" x14ac:dyDescent="0.15">
      <c r="A33" s="75"/>
      <c r="B33" s="75"/>
      <c r="C33" s="19" t="s">
        <v>45</v>
      </c>
      <c r="D33" s="71" t="s">
        <v>0</v>
      </c>
      <c r="E33" s="71" t="s">
        <v>7</v>
      </c>
      <c r="F33" s="70" t="s">
        <v>71</v>
      </c>
      <c r="G33" s="17">
        <v>0</v>
      </c>
      <c r="H33" s="20">
        <f>H47+H54+H68+H61</f>
        <v>106053.6</v>
      </c>
      <c r="I33" s="20">
        <f>I47+I54+I68+I61</f>
        <v>103428.14</v>
      </c>
      <c r="J33" s="20">
        <f>J47+J54+J68+J61</f>
        <v>103428.14</v>
      </c>
    </row>
    <row r="34" spans="1:10" ht="11.25" customHeight="1" x14ac:dyDescent="0.15">
      <c r="A34" s="75"/>
      <c r="B34" s="75"/>
      <c r="C34" s="19" t="s">
        <v>46</v>
      </c>
      <c r="D34" s="71" t="s">
        <v>2</v>
      </c>
      <c r="E34" s="71" t="s">
        <v>7</v>
      </c>
      <c r="F34" s="70" t="s">
        <v>71</v>
      </c>
      <c r="G34" s="17">
        <v>0</v>
      </c>
      <c r="H34" s="20">
        <f>H48+H69+H62</f>
        <v>0</v>
      </c>
      <c r="I34" s="20">
        <f>I48+I69+I62</f>
        <v>0</v>
      </c>
      <c r="J34" s="20">
        <f>J48+J69+J62</f>
        <v>0</v>
      </c>
    </row>
    <row r="35" spans="1:10" ht="11.25" customHeight="1" x14ac:dyDescent="0.15">
      <c r="A35" s="74" t="s">
        <v>18</v>
      </c>
      <c r="B35" s="74" t="s">
        <v>90</v>
      </c>
      <c r="C35" s="19" t="s">
        <v>25</v>
      </c>
      <c r="D35" s="71" t="s">
        <v>39</v>
      </c>
      <c r="E35" s="70" t="s">
        <v>7</v>
      </c>
      <c r="F35" s="70" t="s">
        <v>71</v>
      </c>
      <c r="G35" s="17">
        <v>0</v>
      </c>
      <c r="H35" s="20">
        <f>H36+H39</f>
        <v>549955.80000000005</v>
      </c>
      <c r="I35" s="20">
        <f>I36+I39</f>
        <v>566093.08399999992</v>
      </c>
      <c r="J35" s="20">
        <f>J36+J39</f>
        <v>562121.56999999995</v>
      </c>
    </row>
    <row r="36" spans="1:10" ht="11.25" customHeight="1" x14ac:dyDescent="0.15">
      <c r="A36" s="74"/>
      <c r="B36" s="74"/>
      <c r="C36" s="19" t="s">
        <v>9</v>
      </c>
      <c r="D36" s="71" t="s">
        <v>39</v>
      </c>
      <c r="E36" s="70" t="s">
        <v>7</v>
      </c>
      <c r="F36" s="70" t="s">
        <v>71</v>
      </c>
      <c r="G36" s="17">
        <v>0</v>
      </c>
      <c r="H36" s="20">
        <f>H37+H38</f>
        <v>521025.4</v>
      </c>
      <c r="I36" s="20">
        <f>I37+I38</f>
        <v>539788.14399999997</v>
      </c>
      <c r="J36" s="20">
        <f>J37+J38</f>
        <v>535816.63</v>
      </c>
    </row>
    <row r="37" spans="1:10" ht="11.25" customHeight="1" x14ac:dyDescent="0.15">
      <c r="A37" s="74"/>
      <c r="B37" s="74"/>
      <c r="C37" s="19" t="s">
        <v>45</v>
      </c>
      <c r="D37" s="71" t="s">
        <v>0</v>
      </c>
      <c r="E37" s="70" t="s">
        <v>7</v>
      </c>
      <c r="F37" s="70" t="s">
        <v>71</v>
      </c>
      <c r="G37" s="17">
        <v>0</v>
      </c>
      <c r="H37" s="20">
        <f t="shared" ref="H37:J38" si="1">H44+H51+H58</f>
        <v>521025.4</v>
      </c>
      <c r="I37" s="20">
        <f t="shared" si="1"/>
        <v>539788.14399999997</v>
      </c>
      <c r="J37" s="20">
        <f t="shared" si="1"/>
        <v>535816.63</v>
      </c>
    </row>
    <row r="38" spans="1:10" ht="11.25" customHeight="1" x14ac:dyDescent="0.15">
      <c r="A38" s="74"/>
      <c r="B38" s="74"/>
      <c r="C38" s="19" t="s">
        <v>46</v>
      </c>
      <c r="D38" s="71" t="s">
        <v>2</v>
      </c>
      <c r="E38" s="70" t="s">
        <v>7</v>
      </c>
      <c r="F38" s="70" t="s">
        <v>71</v>
      </c>
      <c r="G38" s="17">
        <v>0</v>
      </c>
      <c r="H38" s="20">
        <f t="shared" si="1"/>
        <v>0</v>
      </c>
      <c r="I38" s="20">
        <f t="shared" si="1"/>
        <v>0</v>
      </c>
      <c r="J38" s="20">
        <f t="shared" si="1"/>
        <v>0</v>
      </c>
    </row>
    <row r="39" spans="1:10" ht="11.25" customHeight="1" x14ac:dyDescent="0.15">
      <c r="A39" s="74"/>
      <c r="B39" s="74"/>
      <c r="C39" s="19" t="s">
        <v>10</v>
      </c>
      <c r="D39" s="71" t="s">
        <v>39</v>
      </c>
      <c r="E39" s="70" t="s">
        <v>7</v>
      </c>
      <c r="F39" s="70" t="s">
        <v>71</v>
      </c>
      <c r="G39" s="17">
        <v>0</v>
      </c>
      <c r="H39" s="20">
        <f>H40+H41</f>
        <v>28930.400000000001</v>
      </c>
      <c r="I39" s="20">
        <f>I40+I41</f>
        <v>26304.94</v>
      </c>
      <c r="J39" s="20">
        <f>J40+J41</f>
        <v>26304.94</v>
      </c>
    </row>
    <row r="40" spans="1:10" ht="14.25" customHeight="1" x14ac:dyDescent="0.15">
      <c r="A40" s="74"/>
      <c r="B40" s="74"/>
      <c r="C40" s="19" t="s">
        <v>45</v>
      </c>
      <c r="D40" s="71" t="s">
        <v>0</v>
      </c>
      <c r="E40" s="70" t="s">
        <v>7</v>
      </c>
      <c r="F40" s="70" t="s">
        <v>71</v>
      </c>
      <c r="G40" s="17">
        <v>0</v>
      </c>
      <c r="H40" s="20">
        <f t="shared" ref="H40:J41" si="2">H47+H54+H61</f>
        <v>28930.400000000001</v>
      </c>
      <c r="I40" s="20">
        <f t="shared" si="2"/>
        <v>26304.94</v>
      </c>
      <c r="J40" s="20">
        <f t="shared" si="2"/>
        <v>26304.94</v>
      </c>
    </row>
    <row r="41" spans="1:10" ht="11.25" customHeight="1" x14ac:dyDescent="0.15">
      <c r="A41" s="74"/>
      <c r="B41" s="74"/>
      <c r="C41" s="19" t="s">
        <v>46</v>
      </c>
      <c r="D41" s="71" t="s">
        <v>2</v>
      </c>
      <c r="E41" s="70" t="s">
        <v>7</v>
      </c>
      <c r="F41" s="70" t="s">
        <v>71</v>
      </c>
      <c r="G41" s="17">
        <v>0</v>
      </c>
      <c r="H41" s="20">
        <f t="shared" si="2"/>
        <v>0</v>
      </c>
      <c r="I41" s="20">
        <f t="shared" si="2"/>
        <v>0</v>
      </c>
      <c r="J41" s="20">
        <f t="shared" si="2"/>
        <v>0</v>
      </c>
    </row>
    <row r="42" spans="1:10" s="21" customFormat="1" ht="11.25" customHeight="1" x14ac:dyDescent="0.2">
      <c r="A42" s="74"/>
      <c r="B42" s="74"/>
      <c r="C42" s="19" t="s">
        <v>25</v>
      </c>
      <c r="D42" s="71" t="s">
        <v>39</v>
      </c>
      <c r="E42" s="70" t="s">
        <v>7</v>
      </c>
      <c r="F42" s="70" t="s">
        <v>11</v>
      </c>
      <c r="G42" s="17">
        <v>0</v>
      </c>
      <c r="H42" s="20">
        <f>H43+H46</f>
        <v>530670.80000000005</v>
      </c>
      <c r="I42" s="20">
        <f>I43+I46</f>
        <v>546120.31999999995</v>
      </c>
      <c r="J42" s="20">
        <f>J43+J46</f>
        <v>542572.30999999994</v>
      </c>
    </row>
    <row r="43" spans="1:10" s="21" customFormat="1" ht="11.25" customHeight="1" x14ac:dyDescent="0.2">
      <c r="A43" s="74"/>
      <c r="B43" s="74"/>
      <c r="C43" s="19" t="s">
        <v>9</v>
      </c>
      <c r="D43" s="71" t="s">
        <v>39</v>
      </c>
      <c r="E43" s="70" t="s">
        <v>7</v>
      </c>
      <c r="F43" s="70" t="s">
        <v>11</v>
      </c>
      <c r="G43" s="17">
        <v>0</v>
      </c>
      <c r="H43" s="20">
        <f>H44+H45</f>
        <v>501740.4</v>
      </c>
      <c r="I43" s="20">
        <f>I44+I45</f>
        <v>519815.38</v>
      </c>
      <c r="J43" s="20">
        <f>J44+J45</f>
        <v>516267.37</v>
      </c>
    </row>
    <row r="44" spans="1:10" s="21" customFormat="1" ht="12" customHeight="1" x14ac:dyDescent="0.2">
      <c r="A44" s="74"/>
      <c r="B44" s="74"/>
      <c r="C44" s="19" t="s">
        <v>45</v>
      </c>
      <c r="D44" s="71" t="s">
        <v>0</v>
      </c>
      <c r="E44" s="70" t="s">
        <v>7</v>
      </c>
      <c r="F44" s="70" t="s">
        <v>11</v>
      </c>
      <c r="G44" s="17">
        <v>0</v>
      </c>
      <c r="H44" s="20">
        <v>501740.4</v>
      </c>
      <c r="I44" s="20">
        <v>519815.38</v>
      </c>
      <c r="J44" s="20">
        <v>516267.37</v>
      </c>
    </row>
    <row r="45" spans="1:10" s="21" customFormat="1" ht="11.25" customHeight="1" x14ac:dyDescent="0.2">
      <c r="A45" s="74"/>
      <c r="B45" s="74"/>
      <c r="C45" s="19" t="s">
        <v>46</v>
      </c>
      <c r="D45" s="71" t="s">
        <v>2</v>
      </c>
      <c r="E45" s="70" t="s">
        <v>7</v>
      </c>
      <c r="F45" s="70" t="s">
        <v>11</v>
      </c>
      <c r="G45" s="17">
        <v>0</v>
      </c>
      <c r="H45" s="20">
        <v>0</v>
      </c>
      <c r="I45" s="20">
        <v>0</v>
      </c>
      <c r="J45" s="20">
        <v>0</v>
      </c>
    </row>
    <row r="46" spans="1:10" s="21" customFormat="1" ht="11.25" customHeight="1" x14ac:dyDescent="0.2">
      <c r="A46" s="74"/>
      <c r="B46" s="74"/>
      <c r="C46" s="19" t="s">
        <v>10</v>
      </c>
      <c r="D46" s="71" t="s">
        <v>39</v>
      </c>
      <c r="E46" s="70" t="s">
        <v>7</v>
      </c>
      <c r="F46" s="70" t="s">
        <v>11</v>
      </c>
      <c r="G46" s="17">
        <v>0</v>
      </c>
      <c r="H46" s="20">
        <f>H47+H48</f>
        <v>28930.400000000001</v>
      </c>
      <c r="I46" s="20">
        <f>I47+I48</f>
        <v>26304.94</v>
      </c>
      <c r="J46" s="20">
        <f>J47+J48</f>
        <v>26304.94</v>
      </c>
    </row>
    <row r="47" spans="1:10" s="21" customFormat="1" ht="11.25" customHeight="1" x14ac:dyDescent="0.2">
      <c r="A47" s="74"/>
      <c r="B47" s="74"/>
      <c r="C47" s="19" t="s">
        <v>45</v>
      </c>
      <c r="D47" s="71" t="s">
        <v>0</v>
      </c>
      <c r="E47" s="70" t="s">
        <v>7</v>
      </c>
      <c r="F47" s="70" t="s">
        <v>11</v>
      </c>
      <c r="G47" s="17">
        <v>0</v>
      </c>
      <c r="H47" s="20">
        <v>28930.400000000001</v>
      </c>
      <c r="I47" s="20">
        <v>26304.94</v>
      </c>
      <c r="J47" s="20">
        <v>26304.94</v>
      </c>
    </row>
    <row r="48" spans="1:10" s="21" customFormat="1" ht="11.25" customHeight="1" x14ac:dyDescent="0.2">
      <c r="A48" s="74"/>
      <c r="B48" s="74"/>
      <c r="C48" s="19" t="s">
        <v>46</v>
      </c>
      <c r="D48" s="71" t="s">
        <v>2</v>
      </c>
      <c r="E48" s="70" t="s">
        <v>7</v>
      </c>
      <c r="F48" s="70" t="s">
        <v>11</v>
      </c>
      <c r="G48" s="17">
        <v>0</v>
      </c>
      <c r="H48" s="20">
        <v>0</v>
      </c>
      <c r="I48" s="20">
        <v>0</v>
      </c>
      <c r="J48" s="20">
        <v>0</v>
      </c>
    </row>
    <row r="49" spans="1:10" s="21" customFormat="1" ht="11.25" customHeight="1" x14ac:dyDescent="0.2">
      <c r="A49" s="74"/>
      <c r="B49" s="74"/>
      <c r="C49" s="19" t="s">
        <v>25</v>
      </c>
      <c r="D49" s="71" t="s">
        <v>39</v>
      </c>
      <c r="E49" s="70" t="s">
        <v>7</v>
      </c>
      <c r="F49" s="70" t="s">
        <v>42</v>
      </c>
      <c r="G49" s="17">
        <v>0</v>
      </c>
      <c r="H49" s="20">
        <f>H50+H53</f>
        <v>18577.8</v>
      </c>
      <c r="I49" s="20">
        <f>I50+I53</f>
        <v>19265.563999999998</v>
      </c>
      <c r="J49" s="20">
        <f>J50+J53</f>
        <v>18842.060000000001</v>
      </c>
    </row>
    <row r="50" spans="1:10" s="21" customFormat="1" ht="11.25" customHeight="1" x14ac:dyDescent="0.2">
      <c r="A50" s="74"/>
      <c r="B50" s="74"/>
      <c r="C50" s="19" t="s">
        <v>9</v>
      </c>
      <c r="D50" s="71" t="s">
        <v>39</v>
      </c>
      <c r="E50" s="70" t="s">
        <v>7</v>
      </c>
      <c r="F50" s="70" t="s">
        <v>42</v>
      </c>
      <c r="G50" s="17">
        <v>0</v>
      </c>
      <c r="H50" s="20">
        <f>H51+H52</f>
        <v>18577.8</v>
      </c>
      <c r="I50" s="20">
        <f>I51+I52</f>
        <v>19265.563999999998</v>
      </c>
      <c r="J50" s="20">
        <f>J51+J52</f>
        <v>18842.060000000001</v>
      </c>
    </row>
    <row r="51" spans="1:10" s="21" customFormat="1" ht="11.25" customHeight="1" x14ac:dyDescent="0.2">
      <c r="A51" s="74"/>
      <c r="B51" s="74"/>
      <c r="C51" s="19" t="s">
        <v>45</v>
      </c>
      <c r="D51" s="71" t="s">
        <v>0</v>
      </c>
      <c r="E51" s="70" t="s">
        <v>7</v>
      </c>
      <c r="F51" s="70" t="s">
        <v>42</v>
      </c>
      <c r="G51" s="17">
        <v>0</v>
      </c>
      <c r="H51" s="20">
        <v>18577.8</v>
      </c>
      <c r="I51" s="20">
        <v>19265.563999999998</v>
      </c>
      <c r="J51" s="20">
        <v>18842.060000000001</v>
      </c>
    </row>
    <row r="52" spans="1:10" s="21" customFormat="1" ht="11.25" customHeight="1" x14ac:dyDescent="0.2">
      <c r="A52" s="74"/>
      <c r="B52" s="74"/>
      <c r="C52" s="19" t="s">
        <v>27</v>
      </c>
      <c r="D52" s="71" t="s">
        <v>39</v>
      </c>
      <c r="E52" s="70" t="s">
        <v>7</v>
      </c>
      <c r="F52" s="70" t="s">
        <v>42</v>
      </c>
      <c r="G52" s="17">
        <v>0</v>
      </c>
      <c r="H52" s="20">
        <v>0</v>
      </c>
      <c r="I52" s="20">
        <v>0</v>
      </c>
      <c r="J52" s="20">
        <v>0</v>
      </c>
    </row>
    <row r="53" spans="1:10" s="21" customFormat="1" ht="11.25" customHeight="1" x14ac:dyDescent="0.2">
      <c r="A53" s="74"/>
      <c r="B53" s="74"/>
      <c r="C53" s="19" t="s">
        <v>10</v>
      </c>
      <c r="D53" s="71" t="s">
        <v>39</v>
      </c>
      <c r="E53" s="70" t="s">
        <v>7</v>
      </c>
      <c r="F53" s="70" t="s">
        <v>42</v>
      </c>
      <c r="G53" s="17">
        <v>0</v>
      </c>
      <c r="H53" s="20">
        <v>0</v>
      </c>
      <c r="I53" s="20">
        <v>0</v>
      </c>
      <c r="J53" s="20">
        <v>0</v>
      </c>
    </row>
    <row r="54" spans="1:10" s="21" customFormat="1" ht="15.75" customHeight="1" x14ac:dyDescent="0.2">
      <c r="A54" s="74"/>
      <c r="B54" s="74"/>
      <c r="C54" s="19" t="s">
        <v>45</v>
      </c>
      <c r="D54" s="71" t="s">
        <v>0</v>
      </c>
      <c r="E54" s="70" t="s">
        <v>7</v>
      </c>
      <c r="F54" s="70" t="s">
        <v>42</v>
      </c>
      <c r="G54" s="17">
        <v>0</v>
      </c>
      <c r="H54" s="20">
        <v>0</v>
      </c>
      <c r="I54" s="20">
        <v>0</v>
      </c>
      <c r="J54" s="20">
        <v>0</v>
      </c>
    </row>
    <row r="55" spans="1:10" s="21" customFormat="1" ht="11.25" customHeight="1" x14ac:dyDescent="0.2">
      <c r="A55" s="74"/>
      <c r="B55" s="74"/>
      <c r="C55" s="19" t="s">
        <v>27</v>
      </c>
      <c r="D55" s="71" t="s">
        <v>39</v>
      </c>
      <c r="E55" s="70" t="s">
        <v>7</v>
      </c>
      <c r="F55" s="70" t="s">
        <v>42</v>
      </c>
      <c r="G55" s="17">
        <v>0</v>
      </c>
      <c r="H55" s="20">
        <v>0</v>
      </c>
      <c r="I55" s="20">
        <v>0</v>
      </c>
      <c r="J55" s="20">
        <v>0</v>
      </c>
    </row>
    <row r="56" spans="1:10" s="21" customFormat="1" ht="11.25" customHeight="1" x14ac:dyDescent="0.2">
      <c r="A56" s="74"/>
      <c r="B56" s="74"/>
      <c r="C56" s="19" t="s">
        <v>25</v>
      </c>
      <c r="D56" s="71" t="s">
        <v>39</v>
      </c>
      <c r="E56" s="70" t="s">
        <v>7</v>
      </c>
      <c r="F56" s="70" t="s">
        <v>40</v>
      </c>
      <c r="G56" s="17">
        <v>0</v>
      </c>
      <c r="H56" s="20">
        <f>H57+H60</f>
        <v>707.2</v>
      </c>
      <c r="I56" s="20">
        <f>I57+I60</f>
        <v>707.2</v>
      </c>
      <c r="J56" s="20">
        <f>J57+J60</f>
        <v>707.2</v>
      </c>
    </row>
    <row r="57" spans="1:10" s="21" customFormat="1" ht="11.25" customHeight="1" x14ac:dyDescent="0.2">
      <c r="A57" s="74"/>
      <c r="B57" s="74"/>
      <c r="C57" s="19" t="s">
        <v>9</v>
      </c>
      <c r="D57" s="71" t="s">
        <v>39</v>
      </c>
      <c r="E57" s="70" t="s">
        <v>7</v>
      </c>
      <c r="F57" s="70" t="s">
        <v>40</v>
      </c>
      <c r="G57" s="17">
        <v>0</v>
      </c>
      <c r="H57" s="20">
        <f>H58+H59</f>
        <v>707.2</v>
      </c>
      <c r="I57" s="20">
        <f>I58+I59</f>
        <v>707.2</v>
      </c>
      <c r="J57" s="20">
        <f>J58+J59</f>
        <v>707.2</v>
      </c>
    </row>
    <row r="58" spans="1:10" s="21" customFormat="1" ht="11.25" customHeight="1" x14ac:dyDescent="0.2">
      <c r="A58" s="74"/>
      <c r="B58" s="74"/>
      <c r="C58" s="19" t="s">
        <v>45</v>
      </c>
      <c r="D58" s="71" t="s">
        <v>0</v>
      </c>
      <c r="E58" s="70" t="s">
        <v>7</v>
      </c>
      <c r="F58" s="70" t="s">
        <v>40</v>
      </c>
      <c r="G58" s="17">
        <v>0</v>
      </c>
      <c r="H58" s="20">
        <v>707.2</v>
      </c>
      <c r="I58" s="20">
        <v>707.2</v>
      </c>
      <c r="J58" s="20">
        <v>707.2</v>
      </c>
    </row>
    <row r="59" spans="1:10" s="21" customFormat="1" ht="11.25" customHeight="1" x14ac:dyDescent="0.2">
      <c r="A59" s="74"/>
      <c r="B59" s="74"/>
      <c r="C59" s="19" t="s">
        <v>27</v>
      </c>
      <c r="D59" s="71" t="s">
        <v>39</v>
      </c>
      <c r="E59" s="70" t="s">
        <v>7</v>
      </c>
      <c r="F59" s="70" t="s">
        <v>40</v>
      </c>
      <c r="G59" s="17">
        <v>0</v>
      </c>
      <c r="H59" s="20">
        <v>0</v>
      </c>
      <c r="I59" s="20">
        <v>0</v>
      </c>
      <c r="J59" s="20">
        <v>0</v>
      </c>
    </row>
    <row r="60" spans="1:10" s="21" customFormat="1" ht="11.25" customHeight="1" x14ac:dyDescent="0.2">
      <c r="A60" s="74"/>
      <c r="B60" s="74"/>
      <c r="C60" s="19" t="s">
        <v>10</v>
      </c>
      <c r="D60" s="71" t="s">
        <v>0</v>
      </c>
      <c r="E60" s="70" t="s">
        <v>7</v>
      </c>
      <c r="F60" s="70" t="s">
        <v>40</v>
      </c>
      <c r="G60" s="17">
        <v>0</v>
      </c>
      <c r="H60" s="20">
        <f>H61+H62</f>
        <v>0</v>
      </c>
      <c r="I60" s="20">
        <f>I61+I62</f>
        <v>0</v>
      </c>
      <c r="J60" s="20">
        <f>J61+J62</f>
        <v>0</v>
      </c>
    </row>
    <row r="61" spans="1:10" s="21" customFormat="1" ht="11.25" customHeight="1" x14ac:dyDescent="0.2">
      <c r="A61" s="74"/>
      <c r="B61" s="74"/>
      <c r="C61" s="19" t="s">
        <v>45</v>
      </c>
      <c r="D61" s="71" t="s">
        <v>0</v>
      </c>
      <c r="E61" s="70" t="s">
        <v>7</v>
      </c>
      <c r="F61" s="70" t="s">
        <v>40</v>
      </c>
      <c r="G61" s="17">
        <v>0</v>
      </c>
      <c r="H61" s="20">
        <v>0</v>
      </c>
      <c r="I61" s="20">
        <v>0</v>
      </c>
      <c r="J61" s="20">
        <v>0</v>
      </c>
    </row>
    <row r="62" spans="1:10" s="21" customFormat="1" ht="11.25" customHeight="1" x14ac:dyDescent="0.2">
      <c r="A62" s="74"/>
      <c r="B62" s="74"/>
      <c r="C62" s="19" t="s">
        <v>27</v>
      </c>
      <c r="D62" s="71" t="s">
        <v>39</v>
      </c>
      <c r="E62" s="70" t="s">
        <v>7</v>
      </c>
      <c r="F62" s="70" t="s">
        <v>40</v>
      </c>
      <c r="G62" s="17">
        <v>0</v>
      </c>
      <c r="H62" s="20">
        <v>0</v>
      </c>
      <c r="I62" s="20">
        <v>0</v>
      </c>
      <c r="J62" s="20">
        <v>0</v>
      </c>
    </row>
    <row r="63" spans="1:10" s="21" customFormat="1" ht="11.25" customHeight="1" x14ac:dyDescent="0.2">
      <c r="A63" s="74" t="s">
        <v>48</v>
      </c>
      <c r="B63" s="74" t="s">
        <v>64</v>
      </c>
      <c r="C63" s="19" t="s">
        <v>25</v>
      </c>
      <c r="D63" s="71" t="s">
        <v>39</v>
      </c>
      <c r="E63" s="70" t="s">
        <v>7</v>
      </c>
      <c r="F63" s="70" t="s">
        <v>11</v>
      </c>
      <c r="G63" s="17">
        <v>0</v>
      </c>
      <c r="H63" s="20">
        <f>H64+H67</f>
        <v>77902.22</v>
      </c>
      <c r="I63" s="20">
        <f>I64+I67</f>
        <v>83095.67</v>
      </c>
      <c r="J63" s="20">
        <f>J64+J67</f>
        <v>83095.67</v>
      </c>
    </row>
    <row r="64" spans="1:10" s="21" customFormat="1" ht="11.25" customHeight="1" x14ac:dyDescent="0.2">
      <c r="A64" s="74"/>
      <c r="B64" s="74"/>
      <c r="C64" s="19" t="s">
        <v>9</v>
      </c>
      <c r="D64" s="71" t="s">
        <v>39</v>
      </c>
      <c r="E64" s="70" t="s">
        <v>7</v>
      </c>
      <c r="F64" s="70" t="s">
        <v>11</v>
      </c>
      <c r="G64" s="17">
        <v>0</v>
      </c>
      <c r="H64" s="20">
        <f>H65+H66</f>
        <v>779.02</v>
      </c>
      <c r="I64" s="20">
        <f>I65+I66</f>
        <v>5972.47</v>
      </c>
      <c r="J64" s="20">
        <f>J65+J66</f>
        <v>5972.47</v>
      </c>
    </row>
    <row r="65" spans="1:10" s="21" customFormat="1" ht="15" customHeight="1" x14ac:dyDescent="0.2">
      <c r="A65" s="74"/>
      <c r="B65" s="74"/>
      <c r="C65" s="19" t="s">
        <v>45</v>
      </c>
      <c r="D65" s="71" t="s">
        <v>0</v>
      </c>
      <c r="E65" s="70" t="s">
        <v>7</v>
      </c>
      <c r="F65" s="70" t="s">
        <v>11</v>
      </c>
      <c r="G65" s="17">
        <v>0</v>
      </c>
      <c r="H65" s="20">
        <v>779.02</v>
      </c>
      <c r="I65" s="20">
        <v>5972.47</v>
      </c>
      <c r="J65" s="20">
        <v>5972.47</v>
      </c>
    </row>
    <row r="66" spans="1:10" s="21" customFormat="1" ht="11.25" customHeight="1" x14ac:dyDescent="0.2">
      <c r="A66" s="74"/>
      <c r="B66" s="74"/>
      <c r="C66" s="19" t="s">
        <v>27</v>
      </c>
      <c r="D66" s="71" t="s">
        <v>39</v>
      </c>
      <c r="E66" s="70" t="s">
        <v>7</v>
      </c>
      <c r="F66" s="70" t="s">
        <v>11</v>
      </c>
      <c r="G66" s="17">
        <v>0</v>
      </c>
      <c r="H66" s="20">
        <v>0</v>
      </c>
      <c r="I66" s="20">
        <v>0</v>
      </c>
      <c r="J66" s="20">
        <v>0</v>
      </c>
    </row>
    <row r="67" spans="1:10" s="21" customFormat="1" ht="11.25" customHeight="1" x14ac:dyDescent="0.2">
      <c r="A67" s="74"/>
      <c r="B67" s="74"/>
      <c r="C67" s="19" t="s">
        <v>10</v>
      </c>
      <c r="D67" s="71" t="s">
        <v>0</v>
      </c>
      <c r="E67" s="70" t="s">
        <v>7</v>
      </c>
      <c r="F67" s="70" t="s">
        <v>11</v>
      </c>
      <c r="G67" s="17">
        <v>0</v>
      </c>
      <c r="H67" s="20">
        <f>H68+H69</f>
        <v>77123.199999999997</v>
      </c>
      <c r="I67" s="20">
        <f>I68+I69</f>
        <v>77123.199999999997</v>
      </c>
      <c r="J67" s="20">
        <f>J68+J69</f>
        <v>77123.199999999997</v>
      </c>
    </row>
    <row r="68" spans="1:10" s="21" customFormat="1" ht="11.25" customHeight="1" x14ac:dyDescent="0.2">
      <c r="A68" s="74"/>
      <c r="B68" s="74"/>
      <c r="C68" s="19" t="s">
        <v>45</v>
      </c>
      <c r="D68" s="71" t="s">
        <v>0</v>
      </c>
      <c r="E68" s="70" t="s">
        <v>7</v>
      </c>
      <c r="F68" s="70" t="s">
        <v>11</v>
      </c>
      <c r="G68" s="17">
        <v>0</v>
      </c>
      <c r="H68" s="20">
        <v>77123.199999999997</v>
      </c>
      <c r="I68" s="20">
        <v>77123.199999999997</v>
      </c>
      <c r="J68" s="20">
        <v>77123.199999999997</v>
      </c>
    </row>
    <row r="69" spans="1:10" s="21" customFormat="1" ht="9.75" customHeight="1" x14ac:dyDescent="0.2">
      <c r="A69" s="74"/>
      <c r="B69" s="74"/>
      <c r="C69" s="19" t="s">
        <v>27</v>
      </c>
      <c r="D69" s="71" t="s">
        <v>39</v>
      </c>
      <c r="E69" s="70" t="s">
        <v>7</v>
      </c>
      <c r="F69" s="70" t="s">
        <v>11</v>
      </c>
      <c r="G69" s="17">
        <v>0</v>
      </c>
      <c r="H69" s="20">
        <v>0</v>
      </c>
      <c r="I69" s="20">
        <v>0</v>
      </c>
      <c r="J69" s="20">
        <v>0</v>
      </c>
    </row>
    <row r="70" spans="1:10" ht="11.25" customHeight="1" x14ac:dyDescent="0.15">
      <c r="A70" s="75" t="s">
        <v>17</v>
      </c>
      <c r="B70" s="75" t="s">
        <v>13</v>
      </c>
      <c r="C70" s="19" t="s">
        <v>25</v>
      </c>
      <c r="D70" s="71" t="s">
        <v>39</v>
      </c>
      <c r="E70" s="70" t="s">
        <v>7</v>
      </c>
      <c r="F70" s="70" t="s">
        <v>71</v>
      </c>
      <c r="G70" s="17">
        <v>0</v>
      </c>
      <c r="H70" s="20">
        <f>H71+H74</f>
        <v>11630627.802999999</v>
      </c>
      <c r="I70" s="20">
        <f>I71+I74</f>
        <v>14509638.49</v>
      </c>
      <c r="J70" s="20">
        <f>J71+J74</f>
        <v>14482161.440000003</v>
      </c>
    </row>
    <row r="71" spans="1:10" ht="11.25" customHeight="1" x14ac:dyDescent="0.15">
      <c r="A71" s="75"/>
      <c r="B71" s="75"/>
      <c r="C71" s="19" t="s">
        <v>9</v>
      </c>
      <c r="D71" s="71" t="s">
        <v>39</v>
      </c>
      <c r="E71" s="70" t="s">
        <v>7</v>
      </c>
      <c r="F71" s="70" t="s">
        <v>71</v>
      </c>
      <c r="G71" s="17">
        <v>0</v>
      </c>
      <c r="H71" s="20">
        <f>H72+H73</f>
        <v>7937765.8590000002</v>
      </c>
      <c r="I71" s="20">
        <f>I72+I73</f>
        <v>8691173.8499999996</v>
      </c>
      <c r="J71" s="20">
        <f>J72+J73</f>
        <v>8680763.3100000024</v>
      </c>
    </row>
    <row r="72" spans="1:10" ht="11.25" customHeight="1" x14ac:dyDescent="0.15">
      <c r="A72" s="75"/>
      <c r="B72" s="75"/>
      <c r="C72" s="19" t="s">
        <v>45</v>
      </c>
      <c r="D72" s="71" t="s">
        <v>0</v>
      </c>
      <c r="E72" s="70" t="s">
        <v>7</v>
      </c>
      <c r="F72" s="70" t="s">
        <v>71</v>
      </c>
      <c r="G72" s="17">
        <v>0</v>
      </c>
      <c r="H72" s="20">
        <f>H82+H124+H138+H145+H152+H131</f>
        <v>7895164.7750000004</v>
      </c>
      <c r="I72" s="20">
        <f>I82+I124+I138+I145+I152+I131</f>
        <v>8569415.5</v>
      </c>
      <c r="J72" s="20">
        <f>J82+J124+J138+J145+J152+J131</f>
        <v>8559903.160000002</v>
      </c>
    </row>
    <row r="73" spans="1:10" ht="11.25" customHeight="1" x14ac:dyDescent="0.15">
      <c r="A73" s="75"/>
      <c r="B73" s="75"/>
      <c r="C73" s="19" t="s">
        <v>46</v>
      </c>
      <c r="D73" s="71" t="s">
        <v>2</v>
      </c>
      <c r="E73" s="70" t="s">
        <v>7</v>
      </c>
      <c r="F73" s="70" t="s">
        <v>71</v>
      </c>
      <c r="G73" s="17">
        <v>0</v>
      </c>
      <c r="H73" s="20">
        <f>H83+H125+H139+H146+H153</f>
        <v>42601.084000000003</v>
      </c>
      <c r="I73" s="20">
        <f>I83+I125+I139+I146+I153</f>
        <v>121758.35</v>
      </c>
      <c r="J73" s="20">
        <f>J83+J125+J139+J146+J153</f>
        <v>120860.15</v>
      </c>
    </row>
    <row r="74" spans="1:10" ht="11.25" customHeight="1" x14ac:dyDescent="0.15">
      <c r="A74" s="75"/>
      <c r="B74" s="75"/>
      <c r="C74" s="19" t="s">
        <v>10</v>
      </c>
      <c r="D74" s="71" t="s">
        <v>39</v>
      </c>
      <c r="E74" s="70" t="s">
        <v>7</v>
      </c>
      <c r="F74" s="70" t="s">
        <v>71</v>
      </c>
      <c r="G74" s="17">
        <v>0</v>
      </c>
      <c r="H74" s="20">
        <f>H75+H76</f>
        <v>3692861.9440000001</v>
      </c>
      <c r="I74" s="20">
        <f>I75+I76</f>
        <v>5818464.6400000006</v>
      </c>
      <c r="J74" s="20">
        <f>J75+J76</f>
        <v>5801398.1300000008</v>
      </c>
    </row>
    <row r="75" spans="1:10" ht="11.25" customHeight="1" x14ac:dyDescent="0.15">
      <c r="A75" s="75"/>
      <c r="B75" s="75"/>
      <c r="C75" s="19" t="s">
        <v>45</v>
      </c>
      <c r="D75" s="71" t="s">
        <v>0</v>
      </c>
      <c r="E75" s="70" t="s">
        <v>7</v>
      </c>
      <c r="F75" s="70" t="s">
        <v>71</v>
      </c>
      <c r="G75" s="17">
        <v>0</v>
      </c>
      <c r="H75" s="20">
        <f>H85+H141+H148+H155+H127</f>
        <v>1165111.5999999999</v>
      </c>
      <c r="I75" s="20">
        <f>I85+I141+I148+I155+I127</f>
        <v>2538630.9000000004</v>
      </c>
      <c r="J75" s="20">
        <f>J85+J141+J148+J155+J127</f>
        <v>2538630.9900000002</v>
      </c>
    </row>
    <row r="76" spans="1:10" ht="9.75" customHeight="1" x14ac:dyDescent="0.15">
      <c r="A76" s="75"/>
      <c r="B76" s="75"/>
      <c r="C76" s="19" t="s">
        <v>46</v>
      </c>
      <c r="D76" s="71" t="s">
        <v>2</v>
      </c>
      <c r="E76" s="70" t="s">
        <v>7</v>
      </c>
      <c r="F76" s="70" t="s">
        <v>71</v>
      </c>
      <c r="G76" s="17">
        <v>0</v>
      </c>
      <c r="H76" s="20">
        <f>H86+H128+H142+H149+H156</f>
        <v>2527750.344</v>
      </c>
      <c r="I76" s="20">
        <f>I86+I128+I142+I149+I156</f>
        <v>3279833.74</v>
      </c>
      <c r="J76" s="20">
        <f>J86+J128+J142+J149+J100+J156</f>
        <v>3262767.14</v>
      </c>
    </row>
    <row r="77" spans="1:10" ht="11.25" hidden="1" customHeight="1" x14ac:dyDescent="0.15">
      <c r="A77" s="71"/>
      <c r="B77" s="71"/>
      <c r="C77" s="19" t="s">
        <v>25</v>
      </c>
      <c r="D77" s="71"/>
      <c r="E77" s="70"/>
      <c r="F77" s="17"/>
      <c r="G77" s="17"/>
      <c r="H77" s="20" t="e">
        <f>H80+H94+#REF!</f>
        <v>#REF!</v>
      </c>
      <c r="I77" s="20" t="e">
        <f>I80+I94+#REF!</f>
        <v>#REF!</v>
      </c>
      <c r="J77" s="20" t="e">
        <f>J80+J94+#REF!</f>
        <v>#REF!</v>
      </c>
    </row>
    <row r="78" spans="1:10" ht="11.25" hidden="1" customHeight="1" x14ac:dyDescent="0.15">
      <c r="A78" s="71"/>
      <c r="B78" s="71"/>
      <c r="C78" s="19" t="s">
        <v>9</v>
      </c>
      <c r="D78" s="71"/>
      <c r="E78" s="70"/>
      <c r="F78" s="17"/>
      <c r="G78" s="17"/>
      <c r="H78" s="20" t="e">
        <f>H81+H95+#REF!</f>
        <v>#REF!</v>
      </c>
      <c r="I78" s="20" t="e">
        <f>I81+I95+#REF!</f>
        <v>#REF!</v>
      </c>
      <c r="J78" s="20" t="e">
        <f>J81+J95+#REF!</f>
        <v>#REF!</v>
      </c>
    </row>
    <row r="79" spans="1:10" ht="11.25" hidden="1" customHeight="1" x14ac:dyDescent="0.15">
      <c r="A79" s="71"/>
      <c r="B79" s="71"/>
      <c r="C79" s="19" t="s">
        <v>10</v>
      </c>
      <c r="D79" s="71"/>
      <c r="E79" s="70"/>
      <c r="F79" s="17"/>
      <c r="G79" s="17"/>
      <c r="H79" s="20" t="e">
        <f>H84+H98+#REF!</f>
        <v>#REF!</v>
      </c>
      <c r="I79" s="20" t="e">
        <f>I84+I98+#REF!</f>
        <v>#REF!</v>
      </c>
      <c r="J79" s="20" t="e">
        <f>J84+J98+#REF!</f>
        <v>#REF!</v>
      </c>
    </row>
    <row r="80" spans="1:10" s="21" customFormat="1" ht="11.25" customHeight="1" x14ac:dyDescent="0.2">
      <c r="A80" s="74" t="s">
        <v>36</v>
      </c>
      <c r="B80" s="74" t="s">
        <v>68</v>
      </c>
      <c r="C80" s="19" t="s">
        <v>25</v>
      </c>
      <c r="D80" s="71" t="s">
        <v>39</v>
      </c>
      <c r="E80" s="70" t="s">
        <v>7</v>
      </c>
      <c r="F80" s="70" t="s">
        <v>71</v>
      </c>
      <c r="G80" s="17">
        <v>0</v>
      </c>
      <c r="H80" s="20">
        <f>H81+H84</f>
        <v>8857798.7000000011</v>
      </c>
      <c r="I80" s="20">
        <f>I81+I84</f>
        <v>10898284.09</v>
      </c>
      <c r="J80" s="20">
        <f>J81+J84</f>
        <v>10888771.750000002</v>
      </c>
    </row>
    <row r="81" spans="1:10" s="21" customFormat="1" ht="11.25" customHeight="1" x14ac:dyDescent="0.2">
      <c r="A81" s="74"/>
      <c r="B81" s="74"/>
      <c r="C81" s="19" t="s">
        <v>9</v>
      </c>
      <c r="D81" s="71" t="s">
        <v>39</v>
      </c>
      <c r="E81" s="70" t="s">
        <v>7</v>
      </c>
      <c r="F81" s="70" t="s">
        <v>71</v>
      </c>
      <c r="G81" s="17">
        <v>0</v>
      </c>
      <c r="H81" s="20">
        <f>H82+H83</f>
        <v>7893140.1000000006</v>
      </c>
      <c r="I81" s="20">
        <f>I82+I83</f>
        <v>8566756.1899999995</v>
      </c>
      <c r="J81" s="20">
        <f>J82+J83</f>
        <v>8557243.8500000015</v>
      </c>
    </row>
    <row r="82" spans="1:10" s="21" customFormat="1" ht="11.25" customHeight="1" x14ac:dyDescent="0.2">
      <c r="A82" s="74"/>
      <c r="B82" s="74"/>
      <c r="C82" s="19" t="s">
        <v>45</v>
      </c>
      <c r="D82" s="71" t="s">
        <v>0</v>
      </c>
      <c r="E82" s="70" t="s">
        <v>7</v>
      </c>
      <c r="F82" s="70" t="s">
        <v>71</v>
      </c>
      <c r="G82" s="17">
        <v>0</v>
      </c>
      <c r="H82" s="20">
        <f>H89+H96+H110+H103</f>
        <v>7893140.1000000006</v>
      </c>
      <c r="I82" s="20">
        <f>I89+I96+I110+I103+0.05</f>
        <v>8566756.1899999995</v>
      </c>
      <c r="J82" s="20">
        <f>J89+J96+J110+J103+0.05</f>
        <v>8557243.8500000015</v>
      </c>
    </row>
    <row r="83" spans="1:10" s="21" customFormat="1" ht="11.25" customHeight="1" x14ac:dyDescent="0.2">
      <c r="A83" s="74"/>
      <c r="B83" s="74"/>
      <c r="C83" s="19" t="s">
        <v>46</v>
      </c>
      <c r="D83" s="71" t="s">
        <v>2</v>
      </c>
      <c r="E83" s="70" t="s">
        <v>7</v>
      </c>
      <c r="F83" s="70" t="s">
        <v>71</v>
      </c>
      <c r="G83" s="17">
        <v>0</v>
      </c>
      <c r="H83" s="20">
        <f>H90+H97+H111+H104</f>
        <v>0</v>
      </c>
      <c r="I83" s="20">
        <f>I90+I97+I111</f>
        <v>0</v>
      </c>
      <c r="J83" s="20">
        <f>J90+J97+J111</f>
        <v>0</v>
      </c>
    </row>
    <row r="84" spans="1:10" s="21" customFormat="1" ht="11.25" customHeight="1" x14ac:dyDescent="0.2">
      <c r="A84" s="74"/>
      <c r="B84" s="74"/>
      <c r="C84" s="19" t="s">
        <v>10</v>
      </c>
      <c r="D84" s="71" t="s">
        <v>39</v>
      </c>
      <c r="E84" s="70" t="s">
        <v>7</v>
      </c>
      <c r="F84" s="70" t="s">
        <v>71</v>
      </c>
      <c r="G84" s="17">
        <v>0</v>
      </c>
      <c r="H84" s="20">
        <f>H85+H86</f>
        <v>964658.6</v>
      </c>
      <c r="I84" s="20">
        <f>I85+I86</f>
        <v>2331527.9</v>
      </c>
      <c r="J84" s="20">
        <f>J85+J86</f>
        <v>2331527.9</v>
      </c>
    </row>
    <row r="85" spans="1:10" s="21" customFormat="1" ht="11.25" customHeight="1" x14ac:dyDescent="0.2">
      <c r="A85" s="74"/>
      <c r="B85" s="74"/>
      <c r="C85" s="19" t="s">
        <v>45</v>
      </c>
      <c r="D85" s="71" t="s">
        <v>0</v>
      </c>
      <c r="E85" s="70" t="s">
        <v>7</v>
      </c>
      <c r="F85" s="70" t="s">
        <v>71</v>
      </c>
      <c r="G85" s="17">
        <v>0</v>
      </c>
      <c r="H85" s="20">
        <f>H92+H99+H106+H112</f>
        <v>964658.6</v>
      </c>
      <c r="I85" s="20">
        <f>I92+I99+I106+I112</f>
        <v>2331527.9</v>
      </c>
      <c r="J85" s="20">
        <f>J92+J99+J106+J112</f>
        <v>2331527.9</v>
      </c>
    </row>
    <row r="86" spans="1:10" s="21" customFormat="1" ht="11.25" customHeight="1" x14ac:dyDescent="0.2">
      <c r="A86" s="74"/>
      <c r="B86" s="74"/>
      <c r="C86" s="19" t="s">
        <v>46</v>
      </c>
      <c r="D86" s="71" t="s">
        <v>2</v>
      </c>
      <c r="E86" s="70" t="s">
        <v>7</v>
      </c>
      <c r="F86" s="70" t="s">
        <v>71</v>
      </c>
      <c r="G86" s="17">
        <v>0</v>
      </c>
      <c r="H86" s="20">
        <f>H93+H100+H107+H113</f>
        <v>0</v>
      </c>
      <c r="I86" s="20">
        <f t="shared" ref="I86:J86" si="3">I93+I100+I107+I113</f>
        <v>0</v>
      </c>
      <c r="J86" s="20">
        <f t="shared" si="3"/>
        <v>0</v>
      </c>
    </row>
    <row r="87" spans="1:10" s="21" customFormat="1" ht="11.25" customHeight="1" x14ac:dyDescent="0.2">
      <c r="A87" s="74"/>
      <c r="B87" s="74"/>
      <c r="C87" s="19" t="s">
        <v>25</v>
      </c>
      <c r="D87" s="71" t="s">
        <v>39</v>
      </c>
      <c r="E87" s="70" t="s">
        <v>7</v>
      </c>
      <c r="F87" s="70" t="s">
        <v>43</v>
      </c>
      <c r="G87" s="17">
        <v>0</v>
      </c>
      <c r="H87" s="20">
        <f>H88+H91</f>
        <v>2766968.9</v>
      </c>
      <c r="I87" s="20">
        <f>I88+I91</f>
        <v>3036691.6</v>
      </c>
      <c r="J87" s="20">
        <f>J88+J91</f>
        <v>3035206.5</v>
      </c>
    </row>
    <row r="88" spans="1:10" s="21" customFormat="1" ht="11.25" customHeight="1" x14ac:dyDescent="0.2">
      <c r="A88" s="74"/>
      <c r="B88" s="74"/>
      <c r="C88" s="19" t="s">
        <v>9</v>
      </c>
      <c r="D88" s="71" t="s">
        <v>39</v>
      </c>
      <c r="E88" s="70" t="s">
        <v>7</v>
      </c>
      <c r="F88" s="70" t="s">
        <v>43</v>
      </c>
      <c r="G88" s="17">
        <v>0</v>
      </c>
      <c r="H88" s="20">
        <f>H89+H90</f>
        <v>2766968.9</v>
      </c>
      <c r="I88" s="20">
        <f>I89+I90</f>
        <v>3036691.6</v>
      </c>
      <c r="J88" s="20">
        <f>J89+J90</f>
        <v>3035206.5</v>
      </c>
    </row>
    <row r="89" spans="1:10" s="21" customFormat="1" ht="11.25" customHeight="1" x14ac:dyDescent="0.2">
      <c r="A89" s="74"/>
      <c r="B89" s="74"/>
      <c r="C89" s="19" t="s">
        <v>45</v>
      </c>
      <c r="D89" s="71" t="s">
        <v>0</v>
      </c>
      <c r="E89" s="70" t="s">
        <v>7</v>
      </c>
      <c r="F89" s="70" t="s">
        <v>43</v>
      </c>
      <c r="G89" s="17">
        <v>0</v>
      </c>
      <c r="H89" s="20">
        <v>2766968.9</v>
      </c>
      <c r="I89" s="20">
        <v>3036691.6</v>
      </c>
      <c r="J89" s="20">
        <v>3035206.5</v>
      </c>
    </row>
    <row r="90" spans="1:10" s="21" customFormat="1" ht="12.75" customHeight="1" x14ac:dyDescent="0.2">
      <c r="A90" s="74"/>
      <c r="B90" s="74"/>
      <c r="C90" s="19" t="s">
        <v>46</v>
      </c>
      <c r="D90" s="71" t="s">
        <v>2</v>
      </c>
      <c r="E90" s="70" t="s">
        <v>7</v>
      </c>
      <c r="F90" s="70" t="s">
        <v>43</v>
      </c>
      <c r="G90" s="17">
        <v>0</v>
      </c>
      <c r="H90" s="20">
        <v>0</v>
      </c>
      <c r="I90" s="20">
        <v>0</v>
      </c>
      <c r="J90" s="20">
        <v>0</v>
      </c>
    </row>
    <row r="91" spans="1:10" s="21" customFormat="1" ht="10.5" customHeight="1" x14ac:dyDescent="0.2">
      <c r="A91" s="74"/>
      <c r="B91" s="74"/>
      <c r="C91" s="19" t="s">
        <v>10</v>
      </c>
      <c r="D91" s="71" t="s">
        <v>39</v>
      </c>
      <c r="E91" s="70" t="s">
        <v>7</v>
      </c>
      <c r="F91" s="70" t="s">
        <v>43</v>
      </c>
      <c r="G91" s="17">
        <v>0</v>
      </c>
      <c r="H91" s="20">
        <v>0</v>
      </c>
      <c r="I91" s="20">
        <f>I92+I93</f>
        <v>0</v>
      </c>
      <c r="J91" s="20">
        <f>J92+J93</f>
        <v>0</v>
      </c>
    </row>
    <row r="92" spans="1:10" s="21" customFormat="1" ht="11.25" customHeight="1" x14ac:dyDescent="0.2">
      <c r="A92" s="74"/>
      <c r="B92" s="74"/>
      <c r="C92" s="19" t="s">
        <v>45</v>
      </c>
      <c r="D92" s="71" t="s">
        <v>0</v>
      </c>
      <c r="E92" s="70" t="s">
        <v>7</v>
      </c>
      <c r="F92" s="70" t="s">
        <v>43</v>
      </c>
      <c r="G92" s="17">
        <v>0</v>
      </c>
      <c r="H92" s="20">
        <v>0</v>
      </c>
      <c r="I92" s="20"/>
      <c r="J92" s="20"/>
    </row>
    <row r="93" spans="1:10" s="21" customFormat="1" ht="11.25" customHeight="1" x14ac:dyDescent="0.2">
      <c r="A93" s="74"/>
      <c r="B93" s="74"/>
      <c r="C93" s="19" t="s">
        <v>46</v>
      </c>
      <c r="D93" s="71" t="s">
        <v>2</v>
      </c>
      <c r="E93" s="70" t="s">
        <v>7</v>
      </c>
      <c r="F93" s="70" t="s">
        <v>43</v>
      </c>
      <c r="G93" s="17">
        <v>0</v>
      </c>
      <c r="H93" s="20">
        <v>0</v>
      </c>
      <c r="I93" s="20">
        <v>0</v>
      </c>
      <c r="J93" s="20">
        <v>0</v>
      </c>
    </row>
    <row r="94" spans="1:10" s="21" customFormat="1" ht="11.25" customHeight="1" x14ac:dyDescent="0.2">
      <c r="A94" s="74"/>
      <c r="B94" s="74"/>
      <c r="C94" s="19" t="s">
        <v>25</v>
      </c>
      <c r="D94" s="71" t="s">
        <v>39</v>
      </c>
      <c r="E94" s="70" t="s">
        <v>7</v>
      </c>
      <c r="F94" s="70" t="s">
        <v>12</v>
      </c>
      <c r="G94" s="17">
        <v>0</v>
      </c>
      <c r="H94" s="20">
        <f>H95+H98</f>
        <v>6058176.5</v>
      </c>
      <c r="I94" s="20">
        <f>I95+I98</f>
        <v>7828117.1400000006</v>
      </c>
      <c r="J94" s="20">
        <f>J95+J98</f>
        <v>7820141.7000000011</v>
      </c>
    </row>
    <row r="95" spans="1:10" s="21" customFormat="1" ht="11.25" customHeight="1" x14ac:dyDescent="0.2">
      <c r="A95" s="74"/>
      <c r="B95" s="74"/>
      <c r="C95" s="19" t="s">
        <v>9</v>
      </c>
      <c r="D95" s="71" t="s">
        <v>39</v>
      </c>
      <c r="E95" s="70" t="s">
        <v>7</v>
      </c>
      <c r="F95" s="70" t="s">
        <v>12</v>
      </c>
      <c r="G95" s="17">
        <v>0</v>
      </c>
      <c r="H95" s="20">
        <f>H96+H97</f>
        <v>5093517.9000000004</v>
      </c>
      <c r="I95" s="20">
        <f>I96+I97</f>
        <v>5496589.2400000002</v>
      </c>
      <c r="J95" s="20">
        <f>J96+J97</f>
        <v>5488613.8000000007</v>
      </c>
    </row>
    <row r="96" spans="1:10" s="21" customFormat="1" ht="11.25" customHeight="1" x14ac:dyDescent="0.2">
      <c r="A96" s="74"/>
      <c r="B96" s="74"/>
      <c r="C96" s="19" t="s">
        <v>45</v>
      </c>
      <c r="D96" s="71" t="s">
        <v>0</v>
      </c>
      <c r="E96" s="70" t="s">
        <v>7</v>
      </c>
      <c r="F96" s="70" t="s">
        <v>12</v>
      </c>
      <c r="G96" s="17">
        <v>0</v>
      </c>
      <c r="H96" s="20">
        <v>5093517.9000000004</v>
      </c>
      <c r="I96" s="20">
        <f>5526111.84-29522.6</f>
        <v>5496589.2400000002</v>
      </c>
      <c r="J96" s="20">
        <f>5518136.4-29522.6</f>
        <v>5488613.8000000007</v>
      </c>
    </row>
    <row r="97" spans="1:10" s="21" customFormat="1" ht="11.25" customHeight="1" x14ac:dyDescent="0.2">
      <c r="A97" s="74"/>
      <c r="B97" s="74"/>
      <c r="C97" s="19" t="s">
        <v>46</v>
      </c>
      <c r="D97" s="71" t="s">
        <v>2</v>
      </c>
      <c r="E97" s="70" t="s">
        <v>7</v>
      </c>
      <c r="F97" s="70" t="s">
        <v>12</v>
      </c>
      <c r="G97" s="17">
        <v>0</v>
      </c>
      <c r="H97" s="20"/>
      <c r="I97" s="20">
        <v>0</v>
      </c>
      <c r="J97" s="20">
        <v>0</v>
      </c>
    </row>
    <row r="98" spans="1:10" s="21" customFormat="1" ht="14.25" customHeight="1" x14ac:dyDescent="0.2">
      <c r="A98" s="74"/>
      <c r="B98" s="74"/>
      <c r="C98" s="19" t="s">
        <v>10</v>
      </c>
      <c r="D98" s="71" t="s">
        <v>39</v>
      </c>
      <c r="E98" s="70" t="s">
        <v>7</v>
      </c>
      <c r="F98" s="70" t="s">
        <v>12</v>
      </c>
      <c r="G98" s="17">
        <v>0</v>
      </c>
      <c r="H98" s="20">
        <f>H99+H100</f>
        <v>964658.6</v>
      </c>
      <c r="I98" s="20">
        <f>I99+I100</f>
        <v>2331527.9</v>
      </c>
      <c r="J98" s="20">
        <f>J99+J100</f>
        <v>2331527.9</v>
      </c>
    </row>
    <row r="99" spans="1:10" s="21" customFormat="1" ht="13.5" customHeight="1" x14ac:dyDescent="0.2">
      <c r="A99" s="74"/>
      <c r="B99" s="74"/>
      <c r="C99" s="19" t="s">
        <v>45</v>
      </c>
      <c r="D99" s="71" t="s">
        <v>0</v>
      </c>
      <c r="E99" s="70" t="s">
        <v>7</v>
      </c>
      <c r="F99" s="70" t="s">
        <v>12</v>
      </c>
      <c r="G99" s="17">
        <v>0</v>
      </c>
      <c r="H99" s="20">
        <v>964658.6</v>
      </c>
      <c r="I99" s="20">
        <f>399954.9+11503.1+1352843.4+679.4+537024.5+29522.6</f>
        <v>2331527.9</v>
      </c>
      <c r="J99" s="20">
        <f>399954.9+11503.1+1352843.4+679.4+537024.5+29522.6</f>
        <v>2331527.9</v>
      </c>
    </row>
    <row r="100" spans="1:10" s="21" customFormat="1" ht="12" customHeight="1" x14ac:dyDescent="0.2">
      <c r="A100" s="74"/>
      <c r="B100" s="74"/>
      <c r="C100" s="19" t="s">
        <v>46</v>
      </c>
      <c r="D100" s="71" t="s">
        <v>2</v>
      </c>
      <c r="E100" s="70" t="s">
        <v>7</v>
      </c>
      <c r="F100" s="70" t="s">
        <v>12</v>
      </c>
      <c r="G100" s="17">
        <v>0</v>
      </c>
      <c r="H100" s="20">
        <v>0</v>
      </c>
      <c r="I100" s="20">
        <v>0</v>
      </c>
      <c r="J100" s="20">
        <v>0</v>
      </c>
    </row>
    <row r="101" spans="1:10" s="21" customFormat="1" ht="12.75" customHeight="1" x14ac:dyDescent="0.2">
      <c r="A101" s="74"/>
      <c r="B101" s="74"/>
      <c r="C101" s="19" t="s">
        <v>25</v>
      </c>
      <c r="D101" s="71" t="s">
        <v>39</v>
      </c>
      <c r="E101" s="70" t="s">
        <v>7</v>
      </c>
      <c r="F101" s="70" t="s">
        <v>42</v>
      </c>
      <c r="G101" s="17">
        <v>0</v>
      </c>
      <c r="H101" s="20">
        <f>H102+H105</f>
        <v>12926.2</v>
      </c>
      <c r="I101" s="20">
        <f>I102+I105</f>
        <v>12926.2</v>
      </c>
      <c r="J101" s="20">
        <f>J102+J105</f>
        <v>12894.4</v>
      </c>
    </row>
    <row r="102" spans="1:10" s="21" customFormat="1" ht="12.75" customHeight="1" x14ac:dyDescent="0.2">
      <c r="A102" s="74"/>
      <c r="B102" s="74"/>
      <c r="C102" s="19" t="s">
        <v>9</v>
      </c>
      <c r="D102" s="71" t="s">
        <v>39</v>
      </c>
      <c r="E102" s="70" t="s">
        <v>7</v>
      </c>
      <c r="F102" s="70" t="s">
        <v>42</v>
      </c>
      <c r="G102" s="17">
        <v>0</v>
      </c>
      <c r="H102" s="20">
        <f>H103+H104</f>
        <v>12926.2</v>
      </c>
      <c r="I102" s="20">
        <f>I103+I104</f>
        <v>12926.2</v>
      </c>
      <c r="J102" s="20">
        <f>J103+J104</f>
        <v>12894.4</v>
      </c>
    </row>
    <row r="103" spans="1:10" s="21" customFormat="1" ht="10.5" customHeight="1" x14ac:dyDescent="0.2">
      <c r="A103" s="74"/>
      <c r="B103" s="74"/>
      <c r="C103" s="19" t="s">
        <v>45</v>
      </c>
      <c r="D103" s="71" t="s">
        <v>0</v>
      </c>
      <c r="E103" s="70" t="s">
        <v>7</v>
      </c>
      <c r="F103" s="70" t="s">
        <v>42</v>
      </c>
      <c r="G103" s="17">
        <v>0</v>
      </c>
      <c r="H103" s="20">
        <v>12926.2</v>
      </c>
      <c r="I103" s="20">
        <v>12926.2</v>
      </c>
      <c r="J103" s="20">
        <v>12894.4</v>
      </c>
    </row>
    <row r="104" spans="1:10" s="21" customFormat="1" ht="14.25" customHeight="1" x14ac:dyDescent="0.2">
      <c r="A104" s="74"/>
      <c r="B104" s="74"/>
      <c r="C104" s="19" t="s">
        <v>46</v>
      </c>
      <c r="D104" s="71" t="s">
        <v>2</v>
      </c>
      <c r="E104" s="70" t="s">
        <v>7</v>
      </c>
      <c r="F104" s="70" t="s">
        <v>42</v>
      </c>
      <c r="G104" s="17">
        <v>0</v>
      </c>
      <c r="H104" s="20">
        <v>0</v>
      </c>
      <c r="I104" s="20">
        <v>0</v>
      </c>
      <c r="J104" s="20">
        <v>0</v>
      </c>
    </row>
    <row r="105" spans="1:10" s="21" customFormat="1" ht="12.75" customHeight="1" x14ac:dyDescent="0.2">
      <c r="A105" s="74"/>
      <c r="B105" s="74"/>
      <c r="C105" s="19" t="s">
        <v>10</v>
      </c>
      <c r="D105" s="71" t="s">
        <v>39</v>
      </c>
      <c r="E105" s="70" t="s">
        <v>7</v>
      </c>
      <c r="F105" s="70" t="s">
        <v>42</v>
      </c>
      <c r="G105" s="17">
        <v>0</v>
      </c>
      <c r="H105" s="20">
        <f>H106+H107</f>
        <v>0</v>
      </c>
      <c r="I105" s="20">
        <f>I106+I107</f>
        <v>0</v>
      </c>
      <c r="J105" s="20">
        <f>J106+J107</f>
        <v>0</v>
      </c>
    </row>
    <row r="106" spans="1:10" s="21" customFormat="1" ht="11.25" customHeight="1" x14ac:dyDescent="0.2">
      <c r="A106" s="74"/>
      <c r="B106" s="74"/>
      <c r="C106" s="19" t="s">
        <v>45</v>
      </c>
      <c r="D106" s="71" t="s">
        <v>0</v>
      </c>
      <c r="E106" s="70" t="s">
        <v>7</v>
      </c>
      <c r="F106" s="70" t="s">
        <v>42</v>
      </c>
      <c r="G106" s="17">
        <v>0</v>
      </c>
      <c r="H106" s="20">
        <v>0</v>
      </c>
      <c r="I106" s="20">
        <v>0</v>
      </c>
      <c r="J106" s="20">
        <v>0</v>
      </c>
    </row>
    <row r="107" spans="1:10" s="21" customFormat="1" ht="12.75" customHeight="1" x14ac:dyDescent="0.2">
      <c r="A107" s="74"/>
      <c r="B107" s="74"/>
      <c r="C107" s="19" t="s">
        <v>27</v>
      </c>
      <c r="D107" s="71" t="s">
        <v>39</v>
      </c>
      <c r="E107" s="70" t="s">
        <v>7</v>
      </c>
      <c r="F107" s="70" t="s">
        <v>42</v>
      </c>
      <c r="G107" s="17">
        <v>0</v>
      </c>
      <c r="H107" s="20">
        <v>0</v>
      </c>
      <c r="I107" s="20">
        <v>0</v>
      </c>
      <c r="J107" s="20">
        <v>0</v>
      </c>
    </row>
    <row r="108" spans="1:10" s="21" customFormat="1" ht="11.25" customHeight="1" x14ac:dyDescent="0.2">
      <c r="A108" s="74"/>
      <c r="B108" s="74"/>
      <c r="C108" s="19" t="s">
        <v>25</v>
      </c>
      <c r="D108" s="71" t="s">
        <v>39</v>
      </c>
      <c r="E108" s="70" t="s">
        <v>43</v>
      </c>
      <c r="F108" s="70" t="s">
        <v>74</v>
      </c>
      <c r="G108" s="17">
        <v>0</v>
      </c>
      <c r="H108" s="20">
        <f>H109+H112</f>
        <v>19727.099999999999</v>
      </c>
      <c r="I108" s="20">
        <f>I109+I112</f>
        <v>20549.099999999999</v>
      </c>
      <c r="J108" s="20">
        <f>J109+J112</f>
        <v>20529.099999999999</v>
      </c>
    </row>
    <row r="109" spans="1:10" s="21" customFormat="1" ht="12" customHeight="1" x14ac:dyDescent="0.2">
      <c r="A109" s="74"/>
      <c r="B109" s="74"/>
      <c r="C109" s="19" t="s">
        <v>9</v>
      </c>
      <c r="D109" s="71" t="s">
        <v>39</v>
      </c>
      <c r="E109" s="70" t="s">
        <v>43</v>
      </c>
      <c r="F109" s="70" t="s">
        <v>74</v>
      </c>
      <c r="G109" s="17">
        <v>0</v>
      </c>
      <c r="H109" s="20">
        <f>H110+H111</f>
        <v>19727.099999999999</v>
      </c>
      <c r="I109" s="20">
        <f>I110+I111</f>
        <v>20549.099999999999</v>
      </c>
      <c r="J109" s="20">
        <f>J110+J111</f>
        <v>20529.099999999999</v>
      </c>
    </row>
    <row r="110" spans="1:10" s="21" customFormat="1" ht="9.75" customHeight="1" x14ac:dyDescent="0.2">
      <c r="A110" s="74"/>
      <c r="B110" s="74"/>
      <c r="C110" s="19" t="s">
        <v>45</v>
      </c>
      <c r="D110" s="71" t="s">
        <v>0</v>
      </c>
      <c r="E110" s="70" t="s">
        <v>43</v>
      </c>
      <c r="F110" s="70" t="s">
        <v>74</v>
      </c>
      <c r="G110" s="17">
        <v>0</v>
      </c>
      <c r="H110" s="20">
        <v>19727.099999999999</v>
      </c>
      <c r="I110" s="20">
        <v>20549.099999999999</v>
      </c>
      <c r="J110" s="20">
        <v>20529.099999999999</v>
      </c>
    </row>
    <row r="111" spans="1:10" s="21" customFormat="1" ht="11.25" customHeight="1" x14ac:dyDescent="0.2">
      <c r="A111" s="74"/>
      <c r="B111" s="74"/>
      <c r="C111" s="19" t="s">
        <v>46</v>
      </c>
      <c r="D111" s="71" t="s">
        <v>2</v>
      </c>
      <c r="E111" s="70" t="s">
        <v>43</v>
      </c>
      <c r="F111" s="70" t="s">
        <v>74</v>
      </c>
      <c r="G111" s="17">
        <v>0</v>
      </c>
      <c r="H111" s="20">
        <v>0</v>
      </c>
      <c r="I111" s="20">
        <v>0</v>
      </c>
      <c r="J111" s="20">
        <v>0</v>
      </c>
    </row>
    <row r="112" spans="1:10" s="21" customFormat="1" ht="10.5" customHeight="1" x14ac:dyDescent="0.2">
      <c r="A112" s="74"/>
      <c r="B112" s="74"/>
      <c r="C112" s="19" t="s">
        <v>10</v>
      </c>
      <c r="D112" s="71" t="s">
        <v>39</v>
      </c>
      <c r="E112" s="70" t="s">
        <v>43</v>
      </c>
      <c r="F112" s="70" t="s">
        <v>74</v>
      </c>
      <c r="G112" s="17">
        <v>0</v>
      </c>
      <c r="H112" s="20">
        <f>H113+H114</f>
        <v>0</v>
      </c>
      <c r="I112" s="20">
        <f>I113+I114</f>
        <v>0</v>
      </c>
      <c r="J112" s="20">
        <f>J113+J114</f>
        <v>0</v>
      </c>
    </row>
    <row r="113" spans="1:10" s="21" customFormat="1" ht="13.5" customHeight="1" x14ac:dyDescent="0.2">
      <c r="A113" s="74"/>
      <c r="B113" s="74"/>
      <c r="C113" s="19" t="s">
        <v>45</v>
      </c>
      <c r="D113" s="71" t="s">
        <v>0</v>
      </c>
      <c r="E113" s="70" t="s">
        <v>43</v>
      </c>
      <c r="F113" s="70" t="s">
        <v>74</v>
      </c>
      <c r="G113" s="17">
        <v>0</v>
      </c>
      <c r="H113" s="20">
        <v>0</v>
      </c>
      <c r="I113" s="20">
        <v>0</v>
      </c>
      <c r="J113" s="20">
        <v>0</v>
      </c>
    </row>
    <row r="114" spans="1:10" s="21" customFormat="1" ht="13.5" customHeight="1" x14ac:dyDescent="0.2">
      <c r="A114" s="74"/>
      <c r="B114" s="74"/>
      <c r="C114" s="19" t="s">
        <v>46</v>
      </c>
      <c r="D114" s="71" t="s">
        <v>2</v>
      </c>
      <c r="E114" s="70" t="s">
        <v>43</v>
      </c>
      <c r="F114" s="70" t="s">
        <v>74</v>
      </c>
      <c r="G114" s="17">
        <v>0</v>
      </c>
      <c r="H114" s="20">
        <v>0</v>
      </c>
      <c r="I114" s="20">
        <v>0</v>
      </c>
      <c r="J114" s="20">
        <v>0</v>
      </c>
    </row>
    <row r="115" spans="1:10" s="21" customFormat="1" ht="13.5" customHeight="1" x14ac:dyDescent="0.2">
      <c r="A115" s="89" t="s">
        <v>48</v>
      </c>
      <c r="B115" s="92" t="s">
        <v>50</v>
      </c>
      <c r="C115" s="19" t="s">
        <v>25</v>
      </c>
      <c r="D115" s="71" t="s">
        <v>39</v>
      </c>
      <c r="E115" s="70" t="s">
        <v>7</v>
      </c>
      <c r="F115" s="70" t="s">
        <v>71</v>
      </c>
      <c r="G115" s="17">
        <v>0</v>
      </c>
      <c r="H115" s="20">
        <f>H116+H119</f>
        <v>2657789.003</v>
      </c>
      <c r="I115" s="20">
        <f t="shared" ref="I115:J115" si="4">I116+I119</f>
        <v>3413553.1</v>
      </c>
      <c r="J115" s="20">
        <f t="shared" si="4"/>
        <v>3395588.39</v>
      </c>
    </row>
    <row r="116" spans="1:10" s="21" customFormat="1" ht="13.5" customHeight="1" x14ac:dyDescent="0.2">
      <c r="A116" s="90"/>
      <c r="B116" s="78"/>
      <c r="C116" s="19" t="s">
        <v>9</v>
      </c>
      <c r="D116" s="71" t="s">
        <v>39</v>
      </c>
      <c r="E116" s="70" t="s">
        <v>7</v>
      </c>
      <c r="F116" s="70" t="s">
        <v>71</v>
      </c>
      <c r="G116" s="17">
        <v>0</v>
      </c>
      <c r="H116" s="20">
        <f>H117+H118</f>
        <v>43475.459000000003</v>
      </c>
      <c r="I116" s="20">
        <f>I117+I118</f>
        <v>59215.399999999994</v>
      </c>
      <c r="J116" s="20">
        <f>J117+J118</f>
        <v>58317.2</v>
      </c>
    </row>
    <row r="117" spans="1:10" s="21" customFormat="1" ht="13.5" customHeight="1" x14ac:dyDescent="0.2">
      <c r="A117" s="90"/>
      <c r="B117" s="78"/>
      <c r="C117" s="19" t="s">
        <v>45</v>
      </c>
      <c r="D117" s="71" t="s">
        <v>0</v>
      </c>
      <c r="E117" s="70" t="s">
        <v>7</v>
      </c>
      <c r="F117" s="70" t="s">
        <v>71</v>
      </c>
      <c r="G117" s="17">
        <v>0</v>
      </c>
      <c r="H117" s="20">
        <f>H131+H124</f>
        <v>874.375</v>
      </c>
      <c r="I117" s="20">
        <f>I131+I124</f>
        <v>1508.9499999999998</v>
      </c>
      <c r="J117" s="20">
        <f>J131+J124</f>
        <v>1508.9499999999998</v>
      </c>
    </row>
    <row r="118" spans="1:10" s="21" customFormat="1" ht="13.5" customHeight="1" x14ac:dyDescent="0.2">
      <c r="A118" s="90"/>
      <c r="B118" s="78"/>
      <c r="C118" s="19" t="s">
        <v>46</v>
      </c>
      <c r="D118" s="71" t="s">
        <v>2</v>
      </c>
      <c r="E118" s="70" t="s">
        <v>7</v>
      </c>
      <c r="F118" s="70" t="s">
        <v>71</v>
      </c>
      <c r="G118" s="17">
        <v>0</v>
      </c>
      <c r="H118" s="20">
        <f>H132+H125</f>
        <v>42601.084000000003</v>
      </c>
      <c r="I118" s="20">
        <f>I132+I125</f>
        <v>57706.45</v>
      </c>
      <c r="J118" s="20">
        <f t="shared" ref="J118" si="5">J132+J125</f>
        <v>56808.25</v>
      </c>
    </row>
    <row r="119" spans="1:10" s="21" customFormat="1" ht="13.5" customHeight="1" x14ac:dyDescent="0.2">
      <c r="A119" s="90"/>
      <c r="B119" s="78"/>
      <c r="C119" s="19" t="s">
        <v>10</v>
      </c>
      <c r="D119" s="71" t="s">
        <v>39</v>
      </c>
      <c r="E119" s="70" t="s">
        <v>7</v>
      </c>
      <c r="F119" s="70" t="s">
        <v>71</v>
      </c>
      <c r="G119" s="17">
        <v>0</v>
      </c>
      <c r="H119" s="20">
        <f>H120+H121</f>
        <v>2614313.5440000002</v>
      </c>
      <c r="I119" s="20">
        <f t="shared" ref="I119:J119" si="6">I120+I121</f>
        <v>3354337.7</v>
      </c>
      <c r="J119" s="20">
        <f t="shared" si="6"/>
        <v>3337271.19</v>
      </c>
    </row>
    <row r="120" spans="1:10" s="21" customFormat="1" ht="13.5" customHeight="1" x14ac:dyDescent="0.2">
      <c r="A120" s="90"/>
      <c r="B120" s="78"/>
      <c r="C120" s="19" t="s">
        <v>45</v>
      </c>
      <c r="D120" s="71" t="s">
        <v>0</v>
      </c>
      <c r="E120" s="70" t="s">
        <v>7</v>
      </c>
      <c r="F120" s="70" t="s">
        <v>71</v>
      </c>
      <c r="G120" s="17">
        <v>0</v>
      </c>
      <c r="H120" s="20">
        <f>H134+H127</f>
        <v>86563.199999999997</v>
      </c>
      <c r="I120" s="20">
        <f t="shared" ref="I120:J120" si="7">I134+I127</f>
        <v>93213.2</v>
      </c>
      <c r="J120" s="20">
        <f t="shared" si="7"/>
        <v>93213.29</v>
      </c>
    </row>
    <row r="121" spans="1:10" s="21" customFormat="1" ht="13.5" customHeight="1" x14ac:dyDescent="0.2">
      <c r="A121" s="90"/>
      <c r="B121" s="78"/>
      <c r="C121" s="19" t="s">
        <v>46</v>
      </c>
      <c r="D121" s="71" t="s">
        <v>2</v>
      </c>
      <c r="E121" s="70" t="s">
        <v>7</v>
      </c>
      <c r="F121" s="70" t="s">
        <v>71</v>
      </c>
      <c r="G121" s="17">
        <v>0</v>
      </c>
      <c r="H121" s="20">
        <f>H135+H128</f>
        <v>2527750.344</v>
      </c>
      <c r="I121" s="20">
        <f>I135+I128</f>
        <v>3261124.5</v>
      </c>
      <c r="J121" s="20">
        <f>J135+J128</f>
        <v>3244057.9</v>
      </c>
    </row>
    <row r="122" spans="1:10" s="21" customFormat="1" ht="11.25" customHeight="1" x14ac:dyDescent="0.2">
      <c r="A122" s="90"/>
      <c r="B122" s="78"/>
      <c r="C122" s="19" t="s">
        <v>25</v>
      </c>
      <c r="D122" s="71" t="s">
        <v>39</v>
      </c>
      <c r="E122" s="70" t="s">
        <v>7</v>
      </c>
      <c r="F122" s="70" t="s">
        <v>12</v>
      </c>
      <c r="G122" s="17">
        <v>0</v>
      </c>
      <c r="H122" s="20">
        <f>H123+H126</f>
        <v>2657789.003</v>
      </c>
      <c r="I122" s="20">
        <f>I123+I126</f>
        <v>3413268.5</v>
      </c>
      <c r="J122" s="20">
        <f>J123+J126</f>
        <v>3395303.79</v>
      </c>
    </row>
    <row r="123" spans="1:10" s="21" customFormat="1" ht="11.25" customHeight="1" x14ac:dyDescent="0.2">
      <c r="A123" s="90"/>
      <c r="B123" s="78"/>
      <c r="C123" s="19" t="s">
        <v>9</v>
      </c>
      <c r="D123" s="71" t="s">
        <v>39</v>
      </c>
      <c r="E123" s="70" t="s">
        <v>7</v>
      </c>
      <c r="F123" s="70" t="s">
        <v>12</v>
      </c>
      <c r="G123" s="17">
        <v>0</v>
      </c>
      <c r="H123" s="20">
        <f>H124+H125</f>
        <v>43475.459000000003</v>
      </c>
      <c r="I123" s="20">
        <f>I124+I125</f>
        <v>58930.799999999996</v>
      </c>
      <c r="J123" s="20">
        <f>J124+J125</f>
        <v>58032.6</v>
      </c>
    </row>
    <row r="124" spans="1:10" s="21" customFormat="1" ht="11.25" customHeight="1" x14ac:dyDescent="0.2">
      <c r="A124" s="90"/>
      <c r="B124" s="78"/>
      <c r="C124" s="19" t="s">
        <v>45</v>
      </c>
      <c r="D124" s="71" t="s">
        <v>0</v>
      </c>
      <c r="E124" s="70" t="s">
        <v>7</v>
      </c>
      <c r="F124" s="70" t="s">
        <v>12</v>
      </c>
      <c r="G124" s="17">
        <v>0</v>
      </c>
      <c r="H124" s="20">
        <v>874.375</v>
      </c>
      <c r="I124" s="20">
        <v>1224.3499999999999</v>
      </c>
      <c r="J124" s="20">
        <v>1224.3499999999999</v>
      </c>
    </row>
    <row r="125" spans="1:10" s="21" customFormat="1" ht="11.25" customHeight="1" x14ac:dyDescent="0.2">
      <c r="A125" s="90"/>
      <c r="B125" s="78"/>
      <c r="C125" s="19" t="s">
        <v>46</v>
      </c>
      <c r="D125" s="71" t="s">
        <v>2</v>
      </c>
      <c r="E125" s="70" t="s">
        <v>7</v>
      </c>
      <c r="F125" s="70" t="s">
        <v>12</v>
      </c>
      <c r="G125" s="17">
        <v>0</v>
      </c>
      <c r="H125" s="20">
        <v>42601.084000000003</v>
      </c>
      <c r="I125" s="20">
        <v>57706.45</v>
      </c>
      <c r="J125" s="20">
        <f>24053.2+32755.05</f>
        <v>56808.25</v>
      </c>
    </row>
    <row r="126" spans="1:10" s="21" customFormat="1" ht="11.25" customHeight="1" x14ac:dyDescent="0.2">
      <c r="A126" s="90"/>
      <c r="B126" s="78"/>
      <c r="C126" s="19" t="s">
        <v>10</v>
      </c>
      <c r="D126" s="71" t="s">
        <v>39</v>
      </c>
      <c r="E126" s="70" t="s">
        <v>7</v>
      </c>
      <c r="F126" s="70" t="s">
        <v>12</v>
      </c>
      <c r="G126" s="17">
        <v>0</v>
      </c>
      <c r="H126" s="20">
        <f>H127+H128</f>
        <v>2614313.5440000002</v>
      </c>
      <c r="I126" s="20">
        <f>I127+I128</f>
        <v>3354337.7</v>
      </c>
      <c r="J126" s="20">
        <f>J127+J128</f>
        <v>3337271.19</v>
      </c>
    </row>
    <row r="127" spans="1:10" s="21" customFormat="1" ht="11.25" customHeight="1" x14ac:dyDescent="0.2">
      <c r="A127" s="90"/>
      <c r="B127" s="78"/>
      <c r="C127" s="19" t="s">
        <v>45</v>
      </c>
      <c r="D127" s="71" t="s">
        <v>0</v>
      </c>
      <c r="E127" s="70" t="s">
        <v>7</v>
      </c>
      <c r="F127" s="70" t="s">
        <v>12</v>
      </c>
      <c r="G127" s="17">
        <v>0</v>
      </c>
      <c r="H127" s="20">
        <v>86563.199999999997</v>
      </c>
      <c r="I127" s="20">
        <v>93213.2</v>
      </c>
      <c r="J127" s="20">
        <v>93213.29</v>
      </c>
    </row>
    <row r="128" spans="1:10" s="21" customFormat="1" ht="11.25" customHeight="1" x14ac:dyDescent="0.2">
      <c r="A128" s="90"/>
      <c r="B128" s="78"/>
      <c r="C128" s="19" t="s">
        <v>46</v>
      </c>
      <c r="D128" s="71" t="s">
        <v>2</v>
      </c>
      <c r="E128" s="70" t="s">
        <v>7</v>
      </c>
      <c r="F128" s="70" t="s">
        <v>12</v>
      </c>
      <c r="G128" s="17">
        <v>0</v>
      </c>
      <c r="H128" s="20">
        <v>2527750.344</v>
      </c>
      <c r="I128" s="20">
        <v>3261124.5</v>
      </c>
      <c r="J128" s="20">
        <f>2787048+457009.9</f>
        <v>3244057.9</v>
      </c>
    </row>
    <row r="129" spans="1:10" s="21" customFormat="1" ht="11.25" customHeight="1" x14ac:dyDescent="0.2">
      <c r="A129" s="90"/>
      <c r="B129" s="78"/>
      <c r="C129" s="19" t="s">
        <v>25</v>
      </c>
      <c r="D129" s="71" t="s">
        <v>39</v>
      </c>
      <c r="E129" s="70" t="s">
        <v>7</v>
      </c>
      <c r="F129" s="70" t="s">
        <v>40</v>
      </c>
      <c r="G129" s="17">
        <v>0</v>
      </c>
      <c r="H129" s="20">
        <f>H130+H133</f>
        <v>0</v>
      </c>
      <c r="I129" s="20">
        <f t="shared" ref="I129:J129" si="8">I130+I133</f>
        <v>284.60000000000002</v>
      </c>
      <c r="J129" s="20">
        <f t="shared" si="8"/>
        <v>284.60000000000002</v>
      </c>
    </row>
    <row r="130" spans="1:10" s="21" customFormat="1" ht="11.25" customHeight="1" x14ac:dyDescent="0.2">
      <c r="A130" s="90"/>
      <c r="B130" s="78"/>
      <c r="C130" s="19" t="s">
        <v>9</v>
      </c>
      <c r="D130" s="71" t="s">
        <v>39</v>
      </c>
      <c r="E130" s="70" t="s">
        <v>7</v>
      </c>
      <c r="F130" s="70" t="s">
        <v>40</v>
      </c>
      <c r="G130" s="17">
        <v>0</v>
      </c>
      <c r="H130" s="20">
        <f>H131+H132</f>
        <v>0</v>
      </c>
      <c r="I130" s="20">
        <f t="shared" ref="I130:J130" si="9">I131+I132</f>
        <v>284.60000000000002</v>
      </c>
      <c r="J130" s="20">
        <f t="shared" si="9"/>
        <v>284.60000000000002</v>
      </c>
    </row>
    <row r="131" spans="1:10" s="21" customFormat="1" ht="11.25" customHeight="1" x14ac:dyDescent="0.2">
      <c r="A131" s="90"/>
      <c r="B131" s="78"/>
      <c r="C131" s="19" t="s">
        <v>45</v>
      </c>
      <c r="D131" s="71" t="s">
        <v>0</v>
      </c>
      <c r="E131" s="70" t="s">
        <v>7</v>
      </c>
      <c r="F131" s="70" t="s">
        <v>40</v>
      </c>
      <c r="G131" s="17">
        <v>0</v>
      </c>
      <c r="H131" s="20">
        <v>0</v>
      </c>
      <c r="I131" s="20">
        <v>284.60000000000002</v>
      </c>
      <c r="J131" s="20">
        <v>284.60000000000002</v>
      </c>
    </row>
    <row r="132" spans="1:10" s="21" customFormat="1" ht="11.25" customHeight="1" x14ac:dyDescent="0.2">
      <c r="A132" s="90"/>
      <c r="B132" s="78"/>
      <c r="C132" s="19" t="s">
        <v>46</v>
      </c>
      <c r="D132" s="71" t="s">
        <v>2</v>
      </c>
      <c r="E132" s="70" t="s">
        <v>7</v>
      </c>
      <c r="F132" s="70" t="s">
        <v>40</v>
      </c>
      <c r="G132" s="17">
        <v>0</v>
      </c>
      <c r="H132" s="20">
        <v>0</v>
      </c>
      <c r="I132" s="20">
        <v>0</v>
      </c>
      <c r="J132" s="20">
        <v>0</v>
      </c>
    </row>
    <row r="133" spans="1:10" s="21" customFormat="1" ht="11.25" customHeight="1" x14ac:dyDescent="0.2">
      <c r="A133" s="90"/>
      <c r="B133" s="78"/>
      <c r="C133" s="19" t="s">
        <v>10</v>
      </c>
      <c r="D133" s="71" t="s">
        <v>39</v>
      </c>
      <c r="E133" s="70" t="s">
        <v>7</v>
      </c>
      <c r="F133" s="70" t="s">
        <v>40</v>
      </c>
      <c r="G133" s="17">
        <v>0</v>
      </c>
      <c r="H133" s="20">
        <f>H134+H135</f>
        <v>0</v>
      </c>
      <c r="I133" s="20">
        <f t="shared" ref="I133:J133" si="10">I134+I135</f>
        <v>0</v>
      </c>
      <c r="J133" s="20">
        <f t="shared" si="10"/>
        <v>0</v>
      </c>
    </row>
    <row r="134" spans="1:10" s="21" customFormat="1" ht="11.25" customHeight="1" x14ac:dyDescent="0.2">
      <c r="A134" s="90"/>
      <c r="B134" s="78"/>
      <c r="C134" s="19" t="s">
        <v>45</v>
      </c>
      <c r="D134" s="71" t="s">
        <v>0</v>
      </c>
      <c r="E134" s="70" t="s">
        <v>7</v>
      </c>
      <c r="F134" s="70" t="s">
        <v>40</v>
      </c>
      <c r="G134" s="17">
        <v>0</v>
      </c>
      <c r="H134" s="20">
        <v>0</v>
      </c>
      <c r="I134" s="20">
        <v>0</v>
      </c>
      <c r="J134" s="20">
        <v>0</v>
      </c>
    </row>
    <row r="135" spans="1:10" s="21" customFormat="1" ht="11.25" customHeight="1" x14ac:dyDescent="0.2">
      <c r="A135" s="91"/>
      <c r="B135" s="93"/>
      <c r="C135" s="19" t="s">
        <v>46</v>
      </c>
      <c r="D135" s="71" t="s">
        <v>2</v>
      </c>
      <c r="E135" s="70" t="s">
        <v>7</v>
      </c>
      <c r="F135" s="70" t="s">
        <v>40</v>
      </c>
      <c r="G135" s="17">
        <v>0</v>
      </c>
      <c r="H135" s="20">
        <v>0</v>
      </c>
      <c r="I135" s="20">
        <v>0</v>
      </c>
      <c r="J135" s="20">
        <v>0</v>
      </c>
    </row>
    <row r="136" spans="1:10" s="21" customFormat="1" ht="11.25" customHeight="1" x14ac:dyDescent="0.2">
      <c r="A136" s="74" t="s">
        <v>48</v>
      </c>
      <c r="B136" s="78" t="s">
        <v>49</v>
      </c>
      <c r="C136" s="19" t="s">
        <v>25</v>
      </c>
      <c r="D136" s="71" t="s">
        <v>39</v>
      </c>
      <c r="E136" s="70" t="s">
        <v>7</v>
      </c>
      <c r="F136" s="70" t="s">
        <v>12</v>
      </c>
      <c r="G136" s="17">
        <v>0</v>
      </c>
      <c r="H136" s="20">
        <f>H137+H140</f>
        <v>28221.8</v>
      </c>
      <c r="I136" s="20">
        <f>I137+I140</f>
        <v>28221.82</v>
      </c>
      <c r="J136" s="20">
        <f>J137+J140</f>
        <v>28221.82</v>
      </c>
    </row>
    <row r="137" spans="1:10" s="21" customFormat="1" ht="11.25" customHeight="1" x14ac:dyDescent="0.2">
      <c r="A137" s="74"/>
      <c r="B137" s="78"/>
      <c r="C137" s="19" t="s">
        <v>9</v>
      </c>
      <c r="D137" s="71" t="s">
        <v>39</v>
      </c>
      <c r="E137" s="70" t="s">
        <v>7</v>
      </c>
      <c r="F137" s="70" t="s">
        <v>12</v>
      </c>
      <c r="G137" s="17">
        <v>0</v>
      </c>
      <c r="H137" s="20">
        <f>H138+H139</f>
        <v>282.2</v>
      </c>
      <c r="I137" s="20">
        <f>I138+I139</f>
        <v>282.22000000000003</v>
      </c>
      <c r="J137" s="20">
        <f>J138+J139</f>
        <v>282.22000000000003</v>
      </c>
    </row>
    <row r="138" spans="1:10" s="21" customFormat="1" ht="11.25" customHeight="1" x14ac:dyDescent="0.2">
      <c r="A138" s="74"/>
      <c r="B138" s="78"/>
      <c r="C138" s="19" t="s">
        <v>45</v>
      </c>
      <c r="D138" s="71" t="s">
        <v>0</v>
      </c>
      <c r="E138" s="70" t="s">
        <v>7</v>
      </c>
      <c r="F138" s="70" t="s">
        <v>12</v>
      </c>
      <c r="G138" s="17">
        <v>0</v>
      </c>
      <c r="H138" s="20">
        <v>282.2</v>
      </c>
      <c r="I138" s="20">
        <v>282.22000000000003</v>
      </c>
      <c r="J138" s="20">
        <v>282.22000000000003</v>
      </c>
    </row>
    <row r="139" spans="1:10" s="21" customFormat="1" ht="11.25" customHeight="1" x14ac:dyDescent="0.2">
      <c r="A139" s="74"/>
      <c r="B139" s="78"/>
      <c r="C139" s="19" t="s">
        <v>46</v>
      </c>
      <c r="D139" s="71" t="s">
        <v>2</v>
      </c>
      <c r="E139" s="70" t="s">
        <v>7</v>
      </c>
      <c r="F139" s="70" t="s">
        <v>12</v>
      </c>
      <c r="G139" s="17">
        <v>0</v>
      </c>
      <c r="H139" s="20">
        <v>0</v>
      </c>
      <c r="I139" s="20">
        <v>0</v>
      </c>
      <c r="J139" s="20">
        <v>0</v>
      </c>
    </row>
    <row r="140" spans="1:10" s="21" customFormat="1" ht="11.25" customHeight="1" x14ac:dyDescent="0.2">
      <c r="A140" s="74"/>
      <c r="B140" s="78"/>
      <c r="C140" s="19" t="s">
        <v>10</v>
      </c>
      <c r="D140" s="71" t="s">
        <v>39</v>
      </c>
      <c r="E140" s="70" t="s">
        <v>7</v>
      </c>
      <c r="F140" s="70" t="s">
        <v>12</v>
      </c>
      <c r="G140" s="17">
        <v>0</v>
      </c>
      <c r="H140" s="20">
        <f>H141+H142</f>
        <v>27939.599999999999</v>
      </c>
      <c r="I140" s="20">
        <f>I141+I142</f>
        <v>27939.599999999999</v>
      </c>
      <c r="J140" s="20">
        <f>J141+J142</f>
        <v>27939.599999999999</v>
      </c>
    </row>
    <row r="141" spans="1:10" s="21" customFormat="1" ht="11.25" customHeight="1" x14ac:dyDescent="0.2">
      <c r="A141" s="74"/>
      <c r="B141" s="78"/>
      <c r="C141" s="19" t="s">
        <v>45</v>
      </c>
      <c r="D141" s="71" t="s">
        <v>0</v>
      </c>
      <c r="E141" s="70" t="s">
        <v>7</v>
      </c>
      <c r="F141" s="70" t="s">
        <v>12</v>
      </c>
      <c r="G141" s="17">
        <v>0</v>
      </c>
      <c r="H141" s="20">
        <v>27939.599999999999</v>
      </c>
      <c r="I141" s="20">
        <v>27939.599999999999</v>
      </c>
      <c r="J141" s="20">
        <v>27939.599999999999</v>
      </c>
    </row>
    <row r="142" spans="1:10" s="21" customFormat="1" ht="12" customHeight="1" x14ac:dyDescent="0.2">
      <c r="A142" s="74"/>
      <c r="B142" s="78"/>
      <c r="C142" s="19" t="s">
        <v>46</v>
      </c>
      <c r="D142" s="71" t="s">
        <v>2</v>
      </c>
      <c r="E142" s="70" t="s">
        <v>7</v>
      </c>
      <c r="F142" s="70" t="s">
        <v>12</v>
      </c>
      <c r="G142" s="17">
        <v>0</v>
      </c>
      <c r="H142" s="20">
        <v>0</v>
      </c>
      <c r="I142" s="20">
        <v>0</v>
      </c>
      <c r="J142" s="20">
        <v>0</v>
      </c>
    </row>
    <row r="143" spans="1:10" s="21" customFormat="1" ht="11.25" customHeight="1" x14ac:dyDescent="0.2">
      <c r="A143" s="74" t="s">
        <v>48</v>
      </c>
      <c r="B143" s="77" t="s">
        <v>52</v>
      </c>
      <c r="C143" s="19" t="s">
        <v>25</v>
      </c>
      <c r="D143" s="71" t="s">
        <v>39</v>
      </c>
      <c r="E143" s="70" t="s">
        <v>7</v>
      </c>
      <c r="F143" s="70" t="s">
        <v>40</v>
      </c>
      <c r="G143" s="17">
        <v>0</v>
      </c>
      <c r="H143" s="20">
        <f>H144+H147</f>
        <v>85584.3</v>
      </c>
      <c r="I143" s="20">
        <f>I144+I147</f>
        <v>85584.34</v>
      </c>
      <c r="J143" s="20">
        <f>J144+J147</f>
        <v>85584.34</v>
      </c>
    </row>
    <row r="144" spans="1:10" s="21" customFormat="1" ht="11.25" customHeight="1" x14ac:dyDescent="0.2">
      <c r="A144" s="74"/>
      <c r="B144" s="77"/>
      <c r="C144" s="19" t="s">
        <v>9</v>
      </c>
      <c r="D144" s="71" t="s">
        <v>39</v>
      </c>
      <c r="E144" s="70" t="s">
        <v>7</v>
      </c>
      <c r="F144" s="70" t="s">
        <v>40</v>
      </c>
      <c r="G144" s="17">
        <v>0</v>
      </c>
      <c r="H144" s="20">
        <f>H145+H146</f>
        <v>855.8</v>
      </c>
      <c r="I144" s="20">
        <f>I145+I146</f>
        <v>855.84</v>
      </c>
      <c r="J144" s="20">
        <f>J145+J146</f>
        <v>855.84</v>
      </c>
    </row>
    <row r="145" spans="1:10" s="21" customFormat="1" ht="11.25" customHeight="1" x14ac:dyDescent="0.2">
      <c r="A145" s="74"/>
      <c r="B145" s="77"/>
      <c r="C145" s="19" t="s">
        <v>45</v>
      </c>
      <c r="D145" s="71" t="s">
        <v>0</v>
      </c>
      <c r="E145" s="70" t="s">
        <v>7</v>
      </c>
      <c r="F145" s="70" t="s">
        <v>40</v>
      </c>
      <c r="G145" s="17">
        <v>0</v>
      </c>
      <c r="H145" s="20">
        <v>855.8</v>
      </c>
      <c r="I145" s="20">
        <v>855.84</v>
      </c>
      <c r="J145" s="20">
        <v>855.84</v>
      </c>
    </row>
    <row r="146" spans="1:10" s="21" customFormat="1" ht="11.25" customHeight="1" x14ac:dyDescent="0.2">
      <c r="A146" s="74"/>
      <c r="B146" s="77"/>
      <c r="C146" s="19" t="s">
        <v>46</v>
      </c>
      <c r="D146" s="71" t="s">
        <v>2</v>
      </c>
      <c r="E146" s="70" t="s">
        <v>7</v>
      </c>
      <c r="F146" s="70" t="s">
        <v>40</v>
      </c>
      <c r="G146" s="17">
        <v>0</v>
      </c>
      <c r="H146" s="20">
        <v>0</v>
      </c>
      <c r="I146" s="20">
        <v>0</v>
      </c>
      <c r="J146" s="20">
        <v>0</v>
      </c>
    </row>
    <row r="147" spans="1:10" s="21" customFormat="1" ht="11.25" customHeight="1" x14ac:dyDescent="0.2">
      <c r="A147" s="74"/>
      <c r="B147" s="77"/>
      <c r="C147" s="19" t="s">
        <v>10</v>
      </c>
      <c r="D147" s="71" t="s">
        <v>39</v>
      </c>
      <c r="E147" s="70" t="s">
        <v>7</v>
      </c>
      <c r="F147" s="70" t="s">
        <v>40</v>
      </c>
      <c r="G147" s="17">
        <v>0</v>
      </c>
      <c r="H147" s="20">
        <f>H148+H149</f>
        <v>84728.5</v>
      </c>
      <c r="I147" s="20">
        <f>I148+I149</f>
        <v>84728.5</v>
      </c>
      <c r="J147" s="20">
        <f>J148+J149</f>
        <v>84728.5</v>
      </c>
    </row>
    <row r="148" spans="1:10" s="21" customFormat="1" ht="11.25" customHeight="1" x14ac:dyDescent="0.2">
      <c r="A148" s="74"/>
      <c r="B148" s="77"/>
      <c r="C148" s="19" t="s">
        <v>45</v>
      </c>
      <c r="D148" s="71" t="s">
        <v>0</v>
      </c>
      <c r="E148" s="70" t="s">
        <v>7</v>
      </c>
      <c r="F148" s="70" t="s">
        <v>40</v>
      </c>
      <c r="G148" s="17">
        <v>0</v>
      </c>
      <c r="H148" s="20">
        <v>84728.5</v>
      </c>
      <c r="I148" s="20">
        <v>84728.5</v>
      </c>
      <c r="J148" s="20">
        <v>84728.5</v>
      </c>
    </row>
    <row r="149" spans="1:10" s="21" customFormat="1" ht="11.25" customHeight="1" x14ac:dyDescent="0.2">
      <c r="A149" s="74"/>
      <c r="B149" s="77"/>
      <c r="C149" s="19" t="s">
        <v>46</v>
      </c>
      <c r="D149" s="71" t="s">
        <v>2</v>
      </c>
      <c r="E149" s="70" t="s">
        <v>7</v>
      </c>
      <c r="F149" s="70" t="s">
        <v>40</v>
      </c>
      <c r="G149" s="17">
        <v>0</v>
      </c>
      <c r="H149" s="20">
        <v>0</v>
      </c>
      <c r="I149" s="20">
        <v>0</v>
      </c>
      <c r="J149" s="20">
        <v>0</v>
      </c>
    </row>
    <row r="150" spans="1:10" ht="11.25" customHeight="1" x14ac:dyDescent="0.15">
      <c r="A150" s="74" t="s">
        <v>48</v>
      </c>
      <c r="B150" s="77" t="s">
        <v>67</v>
      </c>
      <c r="C150" s="19" t="s">
        <v>25</v>
      </c>
      <c r="D150" s="71" t="s">
        <v>39</v>
      </c>
      <c r="E150" s="70" t="s">
        <v>7</v>
      </c>
      <c r="F150" s="70" t="s">
        <v>43</v>
      </c>
      <c r="G150" s="17">
        <v>0</v>
      </c>
      <c r="H150" s="20">
        <f>H151+H154</f>
        <v>1234</v>
      </c>
      <c r="I150" s="20">
        <f>I151+I154</f>
        <v>83995.140000000014</v>
      </c>
      <c r="J150" s="20">
        <f>J151+J154</f>
        <v>83995.140000000014</v>
      </c>
    </row>
    <row r="151" spans="1:10" ht="11.25" customHeight="1" x14ac:dyDescent="0.15">
      <c r="A151" s="74"/>
      <c r="B151" s="77"/>
      <c r="C151" s="19" t="s">
        <v>9</v>
      </c>
      <c r="D151" s="71" t="s">
        <v>39</v>
      </c>
      <c r="E151" s="70" t="s">
        <v>7</v>
      </c>
      <c r="F151" s="70" t="s">
        <v>43</v>
      </c>
      <c r="G151" s="17">
        <v>0</v>
      </c>
      <c r="H151" s="20">
        <f>H152+H153</f>
        <v>12.3</v>
      </c>
      <c r="I151" s="20">
        <f>I152+I153</f>
        <v>64064.200000000004</v>
      </c>
      <c r="J151" s="20">
        <f>J152+J153</f>
        <v>64064.200000000004</v>
      </c>
    </row>
    <row r="152" spans="1:10" ht="12" customHeight="1" x14ac:dyDescent="0.15">
      <c r="A152" s="74"/>
      <c r="B152" s="77"/>
      <c r="C152" s="19" t="s">
        <v>45</v>
      </c>
      <c r="D152" s="71" t="s">
        <v>0</v>
      </c>
      <c r="E152" s="70" t="s">
        <v>7</v>
      </c>
      <c r="F152" s="70" t="s">
        <v>43</v>
      </c>
      <c r="G152" s="17">
        <v>0</v>
      </c>
      <c r="H152" s="20">
        <v>12.3</v>
      </c>
      <c r="I152" s="20">
        <v>12.3</v>
      </c>
      <c r="J152" s="20">
        <v>12.3</v>
      </c>
    </row>
    <row r="153" spans="1:10" ht="11.25" customHeight="1" x14ac:dyDescent="0.15">
      <c r="A153" s="74"/>
      <c r="B153" s="77"/>
      <c r="C153" s="19" t="s">
        <v>46</v>
      </c>
      <c r="D153" s="71" t="s">
        <v>2</v>
      </c>
      <c r="E153" s="70" t="s">
        <v>7</v>
      </c>
      <c r="F153" s="70" t="s">
        <v>43</v>
      </c>
      <c r="G153" s="17">
        <v>0</v>
      </c>
      <c r="H153" s="20">
        <v>0</v>
      </c>
      <c r="I153" s="20">
        <v>64051.9</v>
      </c>
      <c r="J153" s="20">
        <v>64051.9</v>
      </c>
    </row>
    <row r="154" spans="1:10" ht="11.25" customHeight="1" x14ac:dyDescent="0.15">
      <c r="A154" s="74"/>
      <c r="B154" s="77"/>
      <c r="C154" s="19" t="s">
        <v>10</v>
      </c>
      <c r="D154" s="71" t="s">
        <v>39</v>
      </c>
      <c r="E154" s="70" t="s">
        <v>7</v>
      </c>
      <c r="F154" s="70" t="s">
        <v>43</v>
      </c>
      <c r="G154" s="17">
        <v>0</v>
      </c>
      <c r="H154" s="20">
        <f>H155+H156</f>
        <v>1221.7</v>
      </c>
      <c r="I154" s="20">
        <f>I155+I156</f>
        <v>19930.940000000002</v>
      </c>
      <c r="J154" s="20">
        <f>J155+J156</f>
        <v>19930.940000000002</v>
      </c>
    </row>
    <row r="155" spans="1:10" ht="11.25" customHeight="1" x14ac:dyDescent="0.15">
      <c r="A155" s="74"/>
      <c r="B155" s="77"/>
      <c r="C155" s="19" t="s">
        <v>45</v>
      </c>
      <c r="D155" s="71" t="s">
        <v>0</v>
      </c>
      <c r="E155" s="70" t="s">
        <v>7</v>
      </c>
      <c r="F155" s="70" t="s">
        <v>43</v>
      </c>
      <c r="G155" s="17">
        <v>0</v>
      </c>
      <c r="H155" s="20">
        <v>1221.7</v>
      </c>
      <c r="I155" s="20">
        <v>1221.7</v>
      </c>
      <c r="J155" s="20">
        <v>1221.7</v>
      </c>
    </row>
    <row r="156" spans="1:10" ht="11.25" customHeight="1" x14ac:dyDescent="0.15">
      <c r="A156" s="74"/>
      <c r="B156" s="77"/>
      <c r="C156" s="19" t="s">
        <v>46</v>
      </c>
      <c r="D156" s="71" t="s">
        <v>2</v>
      </c>
      <c r="E156" s="70" t="s">
        <v>7</v>
      </c>
      <c r="F156" s="70" t="s">
        <v>43</v>
      </c>
      <c r="G156" s="17">
        <v>0</v>
      </c>
      <c r="H156" s="22">
        <v>0</v>
      </c>
      <c r="I156" s="20">
        <v>18709.240000000002</v>
      </c>
      <c r="J156" s="20">
        <v>18709.240000000002</v>
      </c>
    </row>
    <row r="157" spans="1:10" ht="11.25" customHeight="1" x14ac:dyDescent="0.15">
      <c r="A157" s="75" t="s">
        <v>55</v>
      </c>
      <c r="B157" s="75" t="s">
        <v>14</v>
      </c>
      <c r="C157" s="19" t="s">
        <v>25</v>
      </c>
      <c r="D157" s="71" t="s">
        <v>39</v>
      </c>
      <c r="E157" s="70" t="s">
        <v>7</v>
      </c>
      <c r="F157" s="70" t="s">
        <v>71</v>
      </c>
      <c r="G157" s="17">
        <v>0</v>
      </c>
      <c r="H157" s="20">
        <f>H158+H162</f>
        <v>419423.67</v>
      </c>
      <c r="I157" s="20">
        <f>I158+I162</f>
        <v>431905.56799999997</v>
      </c>
      <c r="J157" s="20">
        <f>J158+J162</f>
        <v>429237.66999999993</v>
      </c>
    </row>
    <row r="158" spans="1:10" ht="11.25" customHeight="1" x14ac:dyDescent="0.15">
      <c r="A158" s="75"/>
      <c r="B158" s="75"/>
      <c r="C158" s="19" t="s">
        <v>9</v>
      </c>
      <c r="D158" s="71" t="s">
        <v>39</v>
      </c>
      <c r="E158" s="70" t="s">
        <v>7</v>
      </c>
      <c r="F158" s="70" t="s">
        <v>71</v>
      </c>
      <c r="G158" s="17">
        <v>0</v>
      </c>
      <c r="H158" s="20">
        <f>H159+H160+H161</f>
        <v>402874.07</v>
      </c>
      <c r="I158" s="20">
        <f>I159+I160+I161</f>
        <v>415355.96799999999</v>
      </c>
      <c r="J158" s="20">
        <f>J159+J160+J161</f>
        <v>412688.06999999995</v>
      </c>
    </row>
    <row r="159" spans="1:10" ht="11.25" customHeight="1" x14ac:dyDescent="0.15">
      <c r="A159" s="75"/>
      <c r="B159" s="75"/>
      <c r="C159" s="19" t="s">
        <v>45</v>
      </c>
      <c r="D159" s="71" t="s">
        <v>0</v>
      </c>
      <c r="E159" s="70" t="s">
        <v>7</v>
      </c>
      <c r="F159" s="70" t="s">
        <v>71</v>
      </c>
      <c r="G159" s="17">
        <v>0</v>
      </c>
      <c r="H159" s="20">
        <f>H167+H184+H191+H198</f>
        <v>402874.07</v>
      </c>
      <c r="I159" s="20">
        <f>I167+I184+I191+I198</f>
        <v>411047.96799999999</v>
      </c>
      <c r="J159" s="20">
        <f t="shared" ref="J159" si="11">J167+J184+J191+J198</f>
        <v>409197.39999999997</v>
      </c>
    </row>
    <row r="160" spans="1:10" ht="11.25" customHeight="1" x14ac:dyDescent="0.15">
      <c r="A160" s="75"/>
      <c r="B160" s="75"/>
      <c r="C160" s="19" t="s">
        <v>72</v>
      </c>
      <c r="D160" s="71" t="s">
        <v>73</v>
      </c>
      <c r="E160" s="70" t="s">
        <v>7</v>
      </c>
      <c r="F160" s="70" t="s">
        <v>71</v>
      </c>
      <c r="G160" s="17">
        <v>0</v>
      </c>
      <c r="H160" s="20">
        <f>H168+H185</f>
        <v>0</v>
      </c>
      <c r="I160" s="20">
        <v>0</v>
      </c>
      <c r="J160" s="20">
        <v>0</v>
      </c>
    </row>
    <row r="161" spans="1:10" ht="11.25" customHeight="1" x14ac:dyDescent="0.15">
      <c r="A161" s="75"/>
      <c r="B161" s="75"/>
      <c r="C161" s="19" t="s">
        <v>100</v>
      </c>
      <c r="D161" s="71" t="s">
        <v>101</v>
      </c>
      <c r="E161" s="70" t="s">
        <v>7</v>
      </c>
      <c r="F161" s="70" t="s">
        <v>71</v>
      </c>
      <c r="G161" s="17">
        <v>0</v>
      </c>
      <c r="H161" s="20"/>
      <c r="I161" s="20">
        <f>I185</f>
        <v>4308</v>
      </c>
      <c r="J161" s="20">
        <f>J185</f>
        <v>3490.67</v>
      </c>
    </row>
    <row r="162" spans="1:10" ht="11.25" customHeight="1" x14ac:dyDescent="0.15">
      <c r="A162" s="75"/>
      <c r="B162" s="75"/>
      <c r="C162" s="19" t="s">
        <v>10</v>
      </c>
      <c r="D162" s="71" t="s">
        <v>39</v>
      </c>
      <c r="E162" s="70" t="s">
        <v>7</v>
      </c>
      <c r="F162" s="70" t="s">
        <v>71</v>
      </c>
      <c r="G162" s="17">
        <v>0</v>
      </c>
      <c r="H162" s="20">
        <f>H163+H164</f>
        <v>16549.599999999999</v>
      </c>
      <c r="I162" s="20">
        <f>I163+I164</f>
        <v>16549.599999999999</v>
      </c>
      <c r="J162" s="20">
        <f>J163+J164</f>
        <v>16549.599999999999</v>
      </c>
    </row>
    <row r="163" spans="1:10" ht="11.25" customHeight="1" x14ac:dyDescent="0.15">
      <c r="A163" s="75"/>
      <c r="B163" s="75"/>
      <c r="C163" s="19" t="s">
        <v>45</v>
      </c>
      <c r="D163" s="71" t="s">
        <v>0</v>
      </c>
      <c r="E163" s="70" t="s">
        <v>7</v>
      </c>
      <c r="F163" s="70" t="s">
        <v>71</v>
      </c>
      <c r="G163" s="17">
        <v>0</v>
      </c>
      <c r="H163" s="20">
        <f>H193+H200</f>
        <v>16549.599999999999</v>
      </c>
      <c r="I163" s="20">
        <f t="shared" ref="I163:J163" si="12">I193+I200</f>
        <v>16549.599999999999</v>
      </c>
      <c r="J163" s="20">
        <f t="shared" si="12"/>
        <v>16549.599999999999</v>
      </c>
    </row>
    <row r="164" spans="1:10" ht="11.25" customHeight="1" x14ac:dyDescent="0.15">
      <c r="A164" s="75"/>
      <c r="B164" s="75"/>
      <c r="C164" s="19" t="s">
        <v>72</v>
      </c>
      <c r="D164" s="71" t="s">
        <v>73</v>
      </c>
      <c r="E164" s="70" t="s">
        <v>7</v>
      </c>
      <c r="F164" s="70" t="s">
        <v>71</v>
      </c>
      <c r="G164" s="17">
        <v>0</v>
      </c>
      <c r="H164" s="20">
        <f>H171+H188</f>
        <v>0</v>
      </c>
      <c r="I164" s="20">
        <f t="shared" ref="I164:J164" si="13">I171+I188</f>
        <v>0</v>
      </c>
      <c r="J164" s="20">
        <f t="shared" si="13"/>
        <v>0</v>
      </c>
    </row>
    <row r="165" spans="1:10" s="21" customFormat="1" ht="11.25" customHeight="1" x14ac:dyDescent="0.2">
      <c r="A165" s="74" t="s">
        <v>36</v>
      </c>
      <c r="B165" s="74" t="s">
        <v>83</v>
      </c>
      <c r="C165" s="19" t="s">
        <v>25</v>
      </c>
      <c r="D165" s="71" t="s">
        <v>39</v>
      </c>
      <c r="E165" s="70" t="s">
        <v>7</v>
      </c>
      <c r="F165" s="70" t="s">
        <v>71</v>
      </c>
      <c r="G165" s="17">
        <v>0</v>
      </c>
      <c r="H165" s="20">
        <f>H166+H169</f>
        <v>382919</v>
      </c>
      <c r="I165" s="20">
        <f>I166+I169</f>
        <v>394971.04800000001</v>
      </c>
      <c r="J165" s="20">
        <f>J166+J169</f>
        <v>393173.77999999997</v>
      </c>
    </row>
    <row r="166" spans="1:10" ht="11.25" customHeight="1" x14ac:dyDescent="0.15">
      <c r="A166" s="74"/>
      <c r="B166" s="74"/>
      <c r="C166" s="19" t="s">
        <v>9</v>
      </c>
      <c r="D166" s="71" t="s">
        <v>39</v>
      </c>
      <c r="E166" s="70" t="s">
        <v>7</v>
      </c>
      <c r="F166" s="70" t="s">
        <v>71</v>
      </c>
      <c r="G166" s="17">
        <v>0</v>
      </c>
      <c r="H166" s="20">
        <f>H173+H178</f>
        <v>382919</v>
      </c>
      <c r="I166" s="20">
        <f>I173+I178</f>
        <v>394971.04800000001</v>
      </c>
      <c r="J166" s="20">
        <f>J173+J178</f>
        <v>393173.77999999997</v>
      </c>
    </row>
    <row r="167" spans="1:10" ht="11.25" customHeight="1" x14ac:dyDescent="0.15">
      <c r="A167" s="74"/>
      <c r="B167" s="74"/>
      <c r="C167" s="19" t="s">
        <v>45</v>
      </c>
      <c r="D167" s="71" t="s">
        <v>0</v>
      </c>
      <c r="E167" s="70" t="s">
        <v>7</v>
      </c>
      <c r="F167" s="70" t="s">
        <v>71</v>
      </c>
      <c r="G167" s="17">
        <v>0</v>
      </c>
      <c r="H167" s="20">
        <f>H173+H178</f>
        <v>382919</v>
      </c>
      <c r="I167" s="20">
        <f>I173+I178</f>
        <v>394971.04800000001</v>
      </c>
      <c r="J167" s="20">
        <f>J173+J178</f>
        <v>393173.77999999997</v>
      </c>
    </row>
    <row r="168" spans="1:10" ht="11.25" customHeight="1" x14ac:dyDescent="0.15">
      <c r="A168" s="74"/>
      <c r="B168" s="74"/>
      <c r="C168" s="19" t="s">
        <v>27</v>
      </c>
      <c r="D168" s="71" t="s">
        <v>39</v>
      </c>
      <c r="E168" s="70" t="s">
        <v>7</v>
      </c>
      <c r="F168" s="70" t="s">
        <v>71</v>
      </c>
      <c r="G168" s="17">
        <v>0</v>
      </c>
      <c r="H168" s="20">
        <v>0</v>
      </c>
      <c r="I168" s="20">
        <v>0</v>
      </c>
      <c r="J168" s="20">
        <v>0</v>
      </c>
    </row>
    <row r="169" spans="1:10" ht="11.25" customHeight="1" x14ac:dyDescent="0.15">
      <c r="A169" s="74"/>
      <c r="B169" s="74"/>
      <c r="C169" s="19" t="s">
        <v>10</v>
      </c>
      <c r="D169" s="71" t="s">
        <v>39</v>
      </c>
      <c r="E169" s="70" t="s">
        <v>7</v>
      </c>
      <c r="F169" s="70" t="s">
        <v>71</v>
      </c>
      <c r="G169" s="17">
        <v>0</v>
      </c>
      <c r="H169" s="20">
        <f t="shared" ref="H169:J170" si="14">H175+H180</f>
        <v>0</v>
      </c>
      <c r="I169" s="20">
        <f t="shared" si="14"/>
        <v>0</v>
      </c>
      <c r="J169" s="20">
        <f t="shared" si="14"/>
        <v>0</v>
      </c>
    </row>
    <row r="170" spans="1:10" ht="11.25" customHeight="1" x14ac:dyDescent="0.15">
      <c r="A170" s="74"/>
      <c r="B170" s="74"/>
      <c r="C170" s="19" t="s">
        <v>45</v>
      </c>
      <c r="D170" s="71" t="s">
        <v>0</v>
      </c>
      <c r="E170" s="70" t="s">
        <v>7</v>
      </c>
      <c r="F170" s="70" t="s">
        <v>71</v>
      </c>
      <c r="G170" s="17">
        <v>0</v>
      </c>
      <c r="H170" s="20">
        <f t="shared" si="14"/>
        <v>0</v>
      </c>
      <c r="I170" s="20">
        <f t="shared" si="14"/>
        <v>0</v>
      </c>
      <c r="J170" s="20">
        <f t="shared" si="14"/>
        <v>0</v>
      </c>
    </row>
    <row r="171" spans="1:10" ht="11.25" customHeight="1" x14ac:dyDescent="0.15">
      <c r="A171" s="74"/>
      <c r="B171" s="74"/>
      <c r="C171" s="19" t="s">
        <v>27</v>
      </c>
      <c r="D171" s="71" t="s">
        <v>39</v>
      </c>
      <c r="E171" s="70" t="s">
        <v>7</v>
      </c>
      <c r="F171" s="70" t="s">
        <v>71</v>
      </c>
      <c r="G171" s="17">
        <v>0</v>
      </c>
      <c r="H171" s="20">
        <v>0</v>
      </c>
      <c r="I171" s="20">
        <v>0</v>
      </c>
      <c r="J171" s="20">
        <v>0</v>
      </c>
    </row>
    <row r="172" spans="1:10" ht="11.25" customHeight="1" x14ac:dyDescent="0.15">
      <c r="A172" s="74"/>
      <c r="B172" s="74"/>
      <c r="C172" s="19" t="s">
        <v>25</v>
      </c>
      <c r="D172" s="71" t="s">
        <v>39</v>
      </c>
      <c r="E172" s="70" t="s">
        <v>7</v>
      </c>
      <c r="F172" s="70" t="s">
        <v>41</v>
      </c>
      <c r="G172" s="17">
        <v>0</v>
      </c>
      <c r="H172" s="20">
        <f>H173+H175</f>
        <v>378781.5</v>
      </c>
      <c r="I172" s="20">
        <f>I173+I175</f>
        <v>390833.54800000001</v>
      </c>
      <c r="J172" s="20">
        <f>J173+J175</f>
        <v>389076.74</v>
      </c>
    </row>
    <row r="173" spans="1:10" ht="11.25" customHeight="1" x14ac:dyDescent="0.15">
      <c r="A173" s="74"/>
      <c r="B173" s="74"/>
      <c r="C173" s="19" t="s">
        <v>9</v>
      </c>
      <c r="D173" s="71" t="s">
        <v>39</v>
      </c>
      <c r="E173" s="70" t="s">
        <v>7</v>
      </c>
      <c r="F173" s="70" t="s">
        <v>41</v>
      </c>
      <c r="G173" s="17">
        <v>0</v>
      </c>
      <c r="H173" s="20">
        <f>H174</f>
        <v>378781.5</v>
      </c>
      <c r="I173" s="20">
        <f>I174</f>
        <v>390833.54800000001</v>
      </c>
      <c r="J173" s="20">
        <f>J174</f>
        <v>389076.74</v>
      </c>
    </row>
    <row r="174" spans="1:10" ht="11.25" customHeight="1" x14ac:dyDescent="0.15">
      <c r="A174" s="74"/>
      <c r="B174" s="74"/>
      <c r="C174" s="19" t="s">
        <v>45</v>
      </c>
      <c r="D174" s="71" t="s">
        <v>0</v>
      </c>
      <c r="E174" s="70" t="s">
        <v>7</v>
      </c>
      <c r="F174" s="70" t="s">
        <v>41</v>
      </c>
      <c r="G174" s="17">
        <v>0</v>
      </c>
      <c r="H174" s="20">
        <v>378781.5</v>
      </c>
      <c r="I174" s="20">
        <v>390833.54800000001</v>
      </c>
      <c r="J174" s="20">
        <v>389076.74</v>
      </c>
    </row>
    <row r="175" spans="1:10" ht="11.25" customHeight="1" x14ac:dyDescent="0.15">
      <c r="A175" s="74"/>
      <c r="B175" s="74"/>
      <c r="C175" s="19" t="s">
        <v>10</v>
      </c>
      <c r="D175" s="71" t="s">
        <v>39</v>
      </c>
      <c r="E175" s="70" t="s">
        <v>7</v>
      </c>
      <c r="F175" s="70" t="s">
        <v>41</v>
      </c>
      <c r="G175" s="17">
        <v>0</v>
      </c>
      <c r="H175" s="20">
        <f>H176</f>
        <v>0</v>
      </c>
      <c r="I175" s="20">
        <f>I176</f>
        <v>0</v>
      </c>
      <c r="J175" s="20">
        <f>J176</f>
        <v>0</v>
      </c>
    </row>
    <row r="176" spans="1:10" ht="11.25" customHeight="1" x14ac:dyDescent="0.15">
      <c r="A176" s="74"/>
      <c r="B176" s="74"/>
      <c r="C176" s="19" t="s">
        <v>45</v>
      </c>
      <c r="D176" s="71" t="s">
        <v>0</v>
      </c>
      <c r="E176" s="70" t="s">
        <v>7</v>
      </c>
      <c r="F176" s="70" t="s">
        <v>41</v>
      </c>
      <c r="G176" s="17">
        <v>0</v>
      </c>
      <c r="H176" s="20">
        <v>0</v>
      </c>
      <c r="I176" s="20">
        <v>0</v>
      </c>
      <c r="J176" s="20">
        <v>0</v>
      </c>
    </row>
    <row r="177" spans="1:10" ht="11.25" customHeight="1" x14ac:dyDescent="0.15">
      <c r="A177" s="74"/>
      <c r="B177" s="74"/>
      <c r="C177" s="19" t="s">
        <v>25</v>
      </c>
      <c r="D177" s="71" t="s">
        <v>39</v>
      </c>
      <c r="E177" s="70" t="s">
        <v>7</v>
      </c>
      <c r="F177" s="70" t="s">
        <v>65</v>
      </c>
      <c r="G177" s="17">
        <v>0</v>
      </c>
      <c r="H177" s="20">
        <f>H178+H180</f>
        <v>4137.5</v>
      </c>
      <c r="I177" s="20">
        <f>I178+I180</f>
        <v>4137.5</v>
      </c>
      <c r="J177" s="20">
        <f>J178+J180</f>
        <v>4097.04</v>
      </c>
    </row>
    <row r="178" spans="1:10" ht="11.25" customHeight="1" x14ac:dyDescent="0.15">
      <c r="A178" s="74"/>
      <c r="B178" s="74"/>
      <c r="C178" s="19" t="s">
        <v>9</v>
      </c>
      <c r="D178" s="71" t="s">
        <v>39</v>
      </c>
      <c r="E178" s="70" t="s">
        <v>7</v>
      </c>
      <c r="F178" s="70" t="s">
        <v>65</v>
      </c>
      <c r="G178" s="17">
        <v>0</v>
      </c>
      <c r="H178" s="20">
        <f>H179</f>
        <v>4137.5</v>
      </c>
      <c r="I178" s="20">
        <f>I179</f>
        <v>4137.5</v>
      </c>
      <c r="J178" s="20">
        <f>J179</f>
        <v>4097.04</v>
      </c>
    </row>
    <row r="179" spans="1:10" ht="11.25" customHeight="1" x14ac:dyDescent="0.15">
      <c r="A179" s="74"/>
      <c r="B179" s="74"/>
      <c r="C179" s="19" t="s">
        <v>45</v>
      </c>
      <c r="D179" s="71" t="s">
        <v>0</v>
      </c>
      <c r="E179" s="70" t="s">
        <v>7</v>
      </c>
      <c r="F179" s="70" t="s">
        <v>65</v>
      </c>
      <c r="G179" s="17">
        <v>0</v>
      </c>
      <c r="H179" s="20">
        <v>4137.5</v>
      </c>
      <c r="I179" s="20">
        <v>4137.5</v>
      </c>
      <c r="J179" s="22">
        <v>4097.04</v>
      </c>
    </row>
    <row r="180" spans="1:10" ht="11.25" customHeight="1" x14ac:dyDescent="0.15">
      <c r="A180" s="74"/>
      <c r="B180" s="74"/>
      <c r="C180" s="19" t="s">
        <v>10</v>
      </c>
      <c r="D180" s="71" t="s">
        <v>39</v>
      </c>
      <c r="E180" s="70" t="s">
        <v>7</v>
      </c>
      <c r="F180" s="70" t="s">
        <v>65</v>
      </c>
      <c r="G180" s="17">
        <v>0</v>
      </c>
      <c r="H180" s="20">
        <f>H181</f>
        <v>0</v>
      </c>
      <c r="I180" s="20"/>
      <c r="J180" s="20">
        <f>J181</f>
        <v>0</v>
      </c>
    </row>
    <row r="181" spans="1:10" ht="11.25" customHeight="1" x14ac:dyDescent="0.15">
      <c r="A181" s="74"/>
      <c r="B181" s="74"/>
      <c r="C181" s="19" t="s">
        <v>45</v>
      </c>
      <c r="D181" s="71" t="s">
        <v>0</v>
      </c>
      <c r="E181" s="70" t="s">
        <v>7</v>
      </c>
      <c r="F181" s="70" t="s">
        <v>65</v>
      </c>
      <c r="G181" s="17">
        <v>0</v>
      </c>
      <c r="H181" s="20">
        <v>0</v>
      </c>
      <c r="I181" s="20">
        <v>0</v>
      </c>
      <c r="J181" s="20">
        <v>0</v>
      </c>
    </row>
    <row r="182" spans="1:10" s="21" customFormat="1" x14ac:dyDescent="0.2">
      <c r="A182" s="74" t="s">
        <v>36</v>
      </c>
      <c r="B182" s="74" t="s">
        <v>69</v>
      </c>
      <c r="C182" s="19" t="s">
        <v>25</v>
      </c>
      <c r="D182" s="71" t="s">
        <v>39</v>
      </c>
      <c r="E182" s="70" t="s">
        <v>7</v>
      </c>
      <c r="F182" s="70" t="s">
        <v>7</v>
      </c>
      <c r="G182" s="17">
        <v>0</v>
      </c>
      <c r="H182" s="20">
        <f>H183+H186</f>
        <v>19787.900000000001</v>
      </c>
      <c r="I182" s="20">
        <f>I183+I186</f>
        <v>20217.75</v>
      </c>
      <c r="J182" s="20">
        <f>J183+J186</f>
        <v>19347.120000000003</v>
      </c>
    </row>
    <row r="183" spans="1:10" s="21" customFormat="1" x14ac:dyDescent="0.2">
      <c r="A183" s="74"/>
      <c r="B183" s="74"/>
      <c r="C183" s="19" t="s">
        <v>9</v>
      </c>
      <c r="D183" s="71" t="s">
        <v>39</v>
      </c>
      <c r="E183" s="70" t="s">
        <v>7</v>
      </c>
      <c r="F183" s="70" t="s">
        <v>7</v>
      </c>
      <c r="G183" s="17">
        <v>0</v>
      </c>
      <c r="H183" s="20">
        <f>H184+H185</f>
        <v>19787.900000000001</v>
      </c>
      <c r="I183" s="20">
        <f>I184+I185</f>
        <v>20217.75</v>
      </c>
      <c r="J183" s="20">
        <f>J184+J185</f>
        <v>19347.120000000003</v>
      </c>
    </row>
    <row r="184" spans="1:10" s="21" customFormat="1" x14ac:dyDescent="0.2">
      <c r="A184" s="74"/>
      <c r="B184" s="74"/>
      <c r="C184" s="19" t="s">
        <v>45</v>
      </c>
      <c r="D184" s="71" t="s">
        <v>0</v>
      </c>
      <c r="E184" s="70" t="s">
        <v>7</v>
      </c>
      <c r="F184" s="70" t="s">
        <v>7</v>
      </c>
      <c r="G184" s="17">
        <v>0</v>
      </c>
      <c r="H184" s="20">
        <v>19787.900000000001</v>
      </c>
      <c r="I184" s="20">
        <v>15909.75</v>
      </c>
      <c r="J184" s="20">
        <v>15856.45</v>
      </c>
    </row>
    <row r="185" spans="1:10" s="21" customFormat="1" x14ac:dyDescent="0.2">
      <c r="A185" s="74"/>
      <c r="B185" s="74"/>
      <c r="C185" s="19" t="s">
        <v>99</v>
      </c>
      <c r="D185" s="71" t="s">
        <v>101</v>
      </c>
      <c r="E185" s="70" t="s">
        <v>7</v>
      </c>
      <c r="F185" s="70" t="s">
        <v>7</v>
      </c>
      <c r="G185" s="17">
        <v>0</v>
      </c>
      <c r="H185" s="20">
        <v>0</v>
      </c>
      <c r="I185" s="20">
        <v>4308</v>
      </c>
      <c r="J185" s="20">
        <v>3490.67</v>
      </c>
    </row>
    <row r="186" spans="1:10" s="21" customFormat="1" x14ac:dyDescent="0.2">
      <c r="A186" s="74"/>
      <c r="B186" s="74"/>
      <c r="C186" s="19" t="s">
        <v>10</v>
      </c>
      <c r="D186" s="71" t="s">
        <v>39</v>
      </c>
      <c r="E186" s="70" t="s">
        <v>7</v>
      </c>
      <c r="F186" s="70" t="s">
        <v>7</v>
      </c>
      <c r="G186" s="17">
        <v>0</v>
      </c>
      <c r="H186" s="20">
        <f>H187+H188</f>
        <v>0</v>
      </c>
      <c r="I186" s="20">
        <f>I187+I188</f>
        <v>0</v>
      </c>
      <c r="J186" s="20">
        <f>J187+J188</f>
        <v>0</v>
      </c>
    </row>
    <row r="187" spans="1:10" s="21" customFormat="1" x14ac:dyDescent="0.2">
      <c r="A187" s="74"/>
      <c r="B187" s="74"/>
      <c r="C187" s="19" t="s">
        <v>45</v>
      </c>
      <c r="D187" s="71" t="s">
        <v>0</v>
      </c>
      <c r="E187" s="70" t="s">
        <v>7</v>
      </c>
      <c r="F187" s="70" t="s">
        <v>7</v>
      </c>
      <c r="G187" s="17">
        <v>0</v>
      </c>
      <c r="H187" s="20">
        <v>0</v>
      </c>
      <c r="I187" s="20">
        <v>0</v>
      </c>
      <c r="J187" s="20">
        <v>0</v>
      </c>
    </row>
    <row r="188" spans="1:10" s="21" customFormat="1" x14ac:dyDescent="0.2">
      <c r="A188" s="74"/>
      <c r="B188" s="74"/>
      <c r="C188" s="19" t="s">
        <v>27</v>
      </c>
      <c r="D188" s="71" t="s">
        <v>39</v>
      </c>
      <c r="E188" s="70" t="s">
        <v>7</v>
      </c>
      <c r="F188" s="70" t="s">
        <v>7</v>
      </c>
      <c r="G188" s="17">
        <v>0</v>
      </c>
      <c r="H188" s="20">
        <v>0</v>
      </c>
      <c r="I188" s="20">
        <v>0</v>
      </c>
      <c r="J188" s="20">
        <v>0</v>
      </c>
    </row>
    <row r="189" spans="1:10" s="21" customFormat="1" x14ac:dyDescent="0.2">
      <c r="A189" s="74" t="s">
        <v>48</v>
      </c>
      <c r="B189" s="74" t="s">
        <v>49</v>
      </c>
      <c r="C189" s="19" t="s">
        <v>25</v>
      </c>
      <c r="D189" s="71" t="s">
        <v>39</v>
      </c>
      <c r="E189" s="70" t="s">
        <v>7</v>
      </c>
      <c r="F189" s="70" t="s">
        <v>41</v>
      </c>
      <c r="G189" s="17">
        <v>0</v>
      </c>
      <c r="H189" s="20">
        <f>H190+H193</f>
        <v>8963.23</v>
      </c>
      <c r="I189" s="20">
        <f>I190+I193</f>
        <v>8963.23</v>
      </c>
      <c r="J189" s="20">
        <f>J190+J193</f>
        <v>8963.23</v>
      </c>
    </row>
    <row r="190" spans="1:10" s="21" customFormat="1" x14ac:dyDescent="0.2">
      <c r="A190" s="74"/>
      <c r="B190" s="74"/>
      <c r="C190" s="19" t="s">
        <v>9</v>
      </c>
      <c r="D190" s="71" t="s">
        <v>39</v>
      </c>
      <c r="E190" s="70" t="s">
        <v>7</v>
      </c>
      <c r="F190" s="70" t="s">
        <v>41</v>
      </c>
      <c r="G190" s="17">
        <v>0</v>
      </c>
      <c r="H190" s="20">
        <f>H191+H192</f>
        <v>89.63</v>
      </c>
      <c r="I190" s="20">
        <f t="shared" ref="I190:J190" si="15">I191+I192</f>
        <v>89.63</v>
      </c>
      <c r="J190" s="20">
        <f t="shared" si="15"/>
        <v>89.63</v>
      </c>
    </row>
    <row r="191" spans="1:10" s="21" customFormat="1" x14ac:dyDescent="0.2">
      <c r="A191" s="74"/>
      <c r="B191" s="74"/>
      <c r="C191" s="19" t="s">
        <v>45</v>
      </c>
      <c r="D191" s="71" t="s">
        <v>0</v>
      </c>
      <c r="E191" s="70" t="s">
        <v>7</v>
      </c>
      <c r="F191" s="70" t="s">
        <v>41</v>
      </c>
      <c r="G191" s="17">
        <v>0</v>
      </c>
      <c r="H191" s="20">
        <v>89.63</v>
      </c>
      <c r="I191" s="20">
        <v>89.63</v>
      </c>
      <c r="J191" s="20">
        <v>89.63</v>
      </c>
    </row>
    <row r="192" spans="1:10" s="21" customFormat="1" x14ac:dyDescent="0.2">
      <c r="A192" s="74"/>
      <c r="B192" s="74"/>
      <c r="C192" s="19" t="s">
        <v>27</v>
      </c>
      <c r="D192" s="71" t="s">
        <v>39</v>
      </c>
      <c r="E192" s="70" t="s">
        <v>7</v>
      </c>
      <c r="F192" s="70" t="s">
        <v>41</v>
      </c>
      <c r="G192" s="17">
        <v>0</v>
      </c>
      <c r="H192" s="20">
        <v>0</v>
      </c>
      <c r="I192" s="20">
        <v>0</v>
      </c>
      <c r="J192" s="20">
        <v>0</v>
      </c>
    </row>
    <row r="193" spans="1:10" s="21" customFormat="1" x14ac:dyDescent="0.2">
      <c r="A193" s="74"/>
      <c r="B193" s="74"/>
      <c r="C193" s="19" t="s">
        <v>10</v>
      </c>
      <c r="D193" s="71" t="s">
        <v>39</v>
      </c>
      <c r="E193" s="70" t="s">
        <v>7</v>
      </c>
      <c r="F193" s="70" t="s">
        <v>41</v>
      </c>
      <c r="G193" s="17">
        <v>0</v>
      </c>
      <c r="H193" s="20">
        <f>H194+H195</f>
        <v>8873.6</v>
      </c>
      <c r="I193" s="20">
        <f t="shared" ref="I193:J193" si="16">I194+I195</f>
        <v>8873.6</v>
      </c>
      <c r="J193" s="20">
        <f t="shared" si="16"/>
        <v>8873.6</v>
      </c>
    </row>
    <row r="194" spans="1:10" s="21" customFormat="1" x14ac:dyDescent="0.2">
      <c r="A194" s="74"/>
      <c r="B194" s="74"/>
      <c r="C194" s="19" t="s">
        <v>45</v>
      </c>
      <c r="D194" s="71" t="s">
        <v>0</v>
      </c>
      <c r="E194" s="70" t="s">
        <v>7</v>
      </c>
      <c r="F194" s="70" t="s">
        <v>41</v>
      </c>
      <c r="G194" s="17">
        <v>0</v>
      </c>
      <c r="H194" s="20">
        <v>8873.6</v>
      </c>
      <c r="I194" s="20">
        <v>8873.6</v>
      </c>
      <c r="J194" s="20">
        <v>8873.6</v>
      </c>
    </row>
    <row r="195" spans="1:10" s="21" customFormat="1" x14ac:dyDescent="0.2">
      <c r="A195" s="74"/>
      <c r="B195" s="74"/>
      <c r="C195" s="19" t="s">
        <v>27</v>
      </c>
      <c r="D195" s="71" t="s">
        <v>39</v>
      </c>
      <c r="E195" s="70" t="s">
        <v>7</v>
      </c>
      <c r="F195" s="70" t="s">
        <v>41</v>
      </c>
      <c r="G195" s="17">
        <v>0</v>
      </c>
      <c r="H195" s="20">
        <v>0</v>
      </c>
      <c r="I195" s="20">
        <v>0</v>
      </c>
      <c r="J195" s="20">
        <v>0</v>
      </c>
    </row>
    <row r="196" spans="1:10" s="21" customFormat="1" x14ac:dyDescent="0.2">
      <c r="A196" s="74" t="s">
        <v>48</v>
      </c>
      <c r="B196" s="74" t="s">
        <v>89</v>
      </c>
      <c r="C196" s="19" t="s">
        <v>25</v>
      </c>
      <c r="D196" s="71" t="s">
        <v>39</v>
      </c>
      <c r="E196" s="70" t="s">
        <v>7</v>
      </c>
      <c r="F196" s="70" t="s">
        <v>7</v>
      </c>
      <c r="G196" s="17">
        <v>0</v>
      </c>
      <c r="H196" s="20">
        <f>H197+H200</f>
        <v>7753.54</v>
      </c>
      <c r="I196" s="20">
        <f>I197+I200</f>
        <v>7753.54</v>
      </c>
      <c r="J196" s="20">
        <f>J197+J200</f>
        <v>7753.54</v>
      </c>
    </row>
    <row r="197" spans="1:10" s="21" customFormat="1" x14ac:dyDescent="0.2">
      <c r="A197" s="74"/>
      <c r="B197" s="74"/>
      <c r="C197" s="19" t="s">
        <v>9</v>
      </c>
      <c r="D197" s="71" t="s">
        <v>39</v>
      </c>
      <c r="E197" s="70" t="s">
        <v>7</v>
      </c>
      <c r="F197" s="70" t="s">
        <v>7</v>
      </c>
      <c r="G197" s="17">
        <v>0</v>
      </c>
      <c r="H197" s="20">
        <f>H198+H199</f>
        <v>77.540000000000006</v>
      </c>
      <c r="I197" s="20">
        <f t="shared" ref="I197" si="17">I198+I199</f>
        <v>77.540000000000006</v>
      </c>
      <c r="J197" s="20">
        <f t="shared" ref="J197" si="18">J198+J199</f>
        <v>77.540000000000006</v>
      </c>
    </row>
    <row r="198" spans="1:10" s="21" customFormat="1" x14ac:dyDescent="0.2">
      <c r="A198" s="74"/>
      <c r="B198" s="74"/>
      <c r="C198" s="19" t="s">
        <v>45</v>
      </c>
      <c r="D198" s="71" t="s">
        <v>0</v>
      </c>
      <c r="E198" s="70" t="s">
        <v>7</v>
      </c>
      <c r="F198" s="70" t="s">
        <v>7</v>
      </c>
      <c r="G198" s="17">
        <v>0</v>
      </c>
      <c r="H198" s="20">
        <v>77.540000000000006</v>
      </c>
      <c r="I198" s="20">
        <v>77.540000000000006</v>
      </c>
      <c r="J198" s="20">
        <v>77.540000000000006</v>
      </c>
    </row>
    <row r="199" spans="1:10" s="21" customFormat="1" x14ac:dyDescent="0.2">
      <c r="A199" s="74"/>
      <c r="B199" s="74"/>
      <c r="C199" s="19" t="s">
        <v>27</v>
      </c>
      <c r="D199" s="71" t="s">
        <v>39</v>
      </c>
      <c r="E199" s="70" t="s">
        <v>7</v>
      </c>
      <c r="F199" s="70" t="s">
        <v>7</v>
      </c>
      <c r="G199" s="17">
        <v>0</v>
      </c>
      <c r="H199" s="20">
        <v>0</v>
      </c>
      <c r="I199" s="20">
        <v>0</v>
      </c>
      <c r="J199" s="20">
        <v>0</v>
      </c>
    </row>
    <row r="200" spans="1:10" s="21" customFormat="1" x14ac:dyDescent="0.2">
      <c r="A200" s="74"/>
      <c r="B200" s="74"/>
      <c r="C200" s="19" t="s">
        <v>10</v>
      </c>
      <c r="D200" s="71" t="s">
        <v>39</v>
      </c>
      <c r="E200" s="70" t="s">
        <v>7</v>
      </c>
      <c r="F200" s="70" t="s">
        <v>7</v>
      </c>
      <c r="G200" s="17">
        <v>0</v>
      </c>
      <c r="H200" s="20">
        <f>H201+H202</f>
        <v>7676</v>
      </c>
      <c r="I200" s="20">
        <f t="shared" ref="I200" si="19">I201+I202</f>
        <v>7676</v>
      </c>
      <c r="J200" s="20">
        <f t="shared" ref="J200" si="20">J201+J202</f>
        <v>7676</v>
      </c>
    </row>
    <row r="201" spans="1:10" s="21" customFormat="1" x14ac:dyDescent="0.2">
      <c r="A201" s="74"/>
      <c r="B201" s="74"/>
      <c r="C201" s="19" t="s">
        <v>45</v>
      </c>
      <c r="D201" s="71" t="s">
        <v>0</v>
      </c>
      <c r="E201" s="70" t="s">
        <v>7</v>
      </c>
      <c r="F201" s="70" t="s">
        <v>7</v>
      </c>
      <c r="G201" s="17">
        <v>0</v>
      </c>
      <c r="H201" s="20">
        <v>7676</v>
      </c>
      <c r="I201" s="20">
        <v>7676</v>
      </c>
      <c r="J201" s="20">
        <v>7676</v>
      </c>
    </row>
    <row r="202" spans="1:10" s="21" customFormat="1" x14ac:dyDescent="0.2">
      <c r="A202" s="74"/>
      <c r="B202" s="74"/>
      <c r="C202" s="19" t="s">
        <v>27</v>
      </c>
      <c r="D202" s="71" t="s">
        <v>39</v>
      </c>
      <c r="E202" s="70" t="s">
        <v>7</v>
      </c>
      <c r="F202" s="70" t="s">
        <v>7</v>
      </c>
      <c r="G202" s="17">
        <v>0</v>
      </c>
      <c r="H202" s="20">
        <v>0</v>
      </c>
      <c r="I202" s="20">
        <v>0</v>
      </c>
      <c r="J202" s="20">
        <v>0</v>
      </c>
    </row>
    <row r="203" spans="1:10" ht="11.25" customHeight="1" x14ac:dyDescent="0.15">
      <c r="A203" s="75" t="s">
        <v>17</v>
      </c>
      <c r="B203" s="75" t="s">
        <v>34</v>
      </c>
      <c r="C203" s="19" t="s">
        <v>25</v>
      </c>
      <c r="D203" s="71" t="s">
        <v>39</v>
      </c>
      <c r="E203" s="70" t="s">
        <v>7</v>
      </c>
      <c r="F203" s="70" t="s">
        <v>71</v>
      </c>
      <c r="G203" s="17">
        <v>0</v>
      </c>
      <c r="H203" s="20">
        <f>H204+H207</f>
        <v>81995.37999999999</v>
      </c>
      <c r="I203" s="20">
        <f>I204+I207</f>
        <v>82622.14</v>
      </c>
      <c r="J203" s="20">
        <f>J204+J207</f>
        <v>82609.34</v>
      </c>
    </row>
    <row r="204" spans="1:10" ht="11.25" customHeight="1" x14ac:dyDescent="0.15">
      <c r="A204" s="75"/>
      <c r="B204" s="75"/>
      <c r="C204" s="19" t="s">
        <v>9</v>
      </c>
      <c r="D204" s="71" t="s">
        <v>39</v>
      </c>
      <c r="E204" s="70" t="s">
        <v>7</v>
      </c>
      <c r="F204" s="70" t="s">
        <v>71</v>
      </c>
      <c r="G204" s="17">
        <v>0</v>
      </c>
      <c r="H204" s="20">
        <f>H205+H206</f>
        <v>81995.37999999999</v>
      </c>
      <c r="I204" s="20">
        <f>I205+I206</f>
        <v>82622.14</v>
      </c>
      <c r="J204" s="20">
        <f>J205+J206</f>
        <v>82609.34</v>
      </c>
    </row>
    <row r="205" spans="1:10" ht="11.25" customHeight="1" x14ac:dyDescent="0.15">
      <c r="A205" s="75"/>
      <c r="B205" s="75"/>
      <c r="C205" s="19" t="s">
        <v>45</v>
      </c>
      <c r="D205" s="71" t="s">
        <v>0</v>
      </c>
      <c r="E205" s="70" t="s">
        <v>7</v>
      </c>
      <c r="F205" s="70" t="s">
        <v>71</v>
      </c>
      <c r="G205" s="17">
        <v>0</v>
      </c>
      <c r="H205" s="20">
        <f>H212+H219</f>
        <v>81995.37999999999</v>
      </c>
      <c r="I205" s="20">
        <f t="shared" ref="I205:J205" si="21">I212+I219</f>
        <v>82622.14</v>
      </c>
      <c r="J205" s="20">
        <f t="shared" si="21"/>
        <v>82609.34</v>
      </c>
    </row>
    <row r="206" spans="1:10" ht="11.25" customHeight="1" x14ac:dyDescent="0.15">
      <c r="A206" s="75"/>
      <c r="B206" s="75"/>
      <c r="C206" s="19" t="s">
        <v>27</v>
      </c>
      <c r="D206" s="71" t="s">
        <v>39</v>
      </c>
      <c r="E206" s="70" t="s">
        <v>7</v>
      </c>
      <c r="F206" s="70" t="s">
        <v>71</v>
      </c>
      <c r="G206" s="17">
        <v>0</v>
      </c>
      <c r="H206" s="20">
        <f>H213+H220</f>
        <v>0</v>
      </c>
      <c r="I206" s="20">
        <f t="shared" ref="I206:J206" si="22">I213+I220</f>
        <v>0</v>
      </c>
      <c r="J206" s="20">
        <f t="shared" si="22"/>
        <v>0</v>
      </c>
    </row>
    <row r="207" spans="1:10" ht="11.25" customHeight="1" x14ac:dyDescent="0.15">
      <c r="A207" s="75"/>
      <c r="B207" s="75"/>
      <c r="C207" s="19" t="s">
        <v>10</v>
      </c>
      <c r="D207" s="71" t="s">
        <v>39</v>
      </c>
      <c r="E207" s="70" t="s">
        <v>7</v>
      </c>
      <c r="F207" s="70" t="s">
        <v>71</v>
      </c>
      <c r="G207" s="17">
        <v>0</v>
      </c>
      <c r="H207" s="20">
        <f>H208+H209</f>
        <v>0</v>
      </c>
      <c r="I207" s="20">
        <f>I208+I209</f>
        <v>0</v>
      </c>
      <c r="J207" s="20">
        <f>J208+J209</f>
        <v>0</v>
      </c>
    </row>
    <row r="208" spans="1:10" ht="11.25" customHeight="1" x14ac:dyDescent="0.15">
      <c r="A208" s="75"/>
      <c r="B208" s="75"/>
      <c r="C208" s="19" t="s">
        <v>45</v>
      </c>
      <c r="D208" s="71" t="s">
        <v>0</v>
      </c>
      <c r="E208" s="70" t="s">
        <v>7</v>
      </c>
      <c r="F208" s="70" t="s">
        <v>71</v>
      </c>
      <c r="G208" s="17">
        <v>0</v>
      </c>
      <c r="H208" s="20">
        <f>H215+H222</f>
        <v>0</v>
      </c>
      <c r="I208" s="20">
        <f t="shared" ref="I208:J208" si="23">I215+I222</f>
        <v>0</v>
      </c>
      <c r="J208" s="20">
        <f t="shared" si="23"/>
        <v>0</v>
      </c>
    </row>
    <row r="209" spans="1:10" ht="11.25" customHeight="1" x14ac:dyDescent="0.15">
      <c r="A209" s="75"/>
      <c r="B209" s="75"/>
      <c r="C209" s="19" t="s">
        <v>27</v>
      </c>
      <c r="D209" s="71" t="s">
        <v>39</v>
      </c>
      <c r="E209" s="70" t="s">
        <v>7</v>
      </c>
      <c r="F209" s="70" t="s">
        <v>71</v>
      </c>
      <c r="G209" s="17">
        <v>0</v>
      </c>
      <c r="H209" s="20">
        <f>H216+H223</f>
        <v>0</v>
      </c>
      <c r="I209" s="20">
        <f t="shared" ref="I209:J209" si="24">I216+I223</f>
        <v>0</v>
      </c>
      <c r="J209" s="20">
        <f t="shared" si="24"/>
        <v>0</v>
      </c>
    </row>
    <row r="210" spans="1:10" s="21" customFormat="1" x14ac:dyDescent="0.2">
      <c r="A210" s="74" t="s">
        <v>36</v>
      </c>
      <c r="B210" s="74" t="s">
        <v>82</v>
      </c>
      <c r="C210" s="19" t="s">
        <v>25</v>
      </c>
      <c r="D210" s="71" t="s">
        <v>39</v>
      </c>
      <c r="E210" s="70" t="s">
        <v>7</v>
      </c>
      <c r="F210" s="70" t="s">
        <v>40</v>
      </c>
      <c r="G210" s="17">
        <v>0</v>
      </c>
      <c r="H210" s="20">
        <f>H211+H214</f>
        <v>75268.98</v>
      </c>
      <c r="I210" s="20">
        <f>I211+I214</f>
        <v>75895.740000000005</v>
      </c>
      <c r="J210" s="20">
        <f>J211+J214</f>
        <v>75882.94</v>
      </c>
    </row>
    <row r="211" spans="1:10" x14ac:dyDescent="0.15">
      <c r="A211" s="74"/>
      <c r="B211" s="74"/>
      <c r="C211" s="19" t="s">
        <v>9</v>
      </c>
      <c r="D211" s="71" t="s">
        <v>39</v>
      </c>
      <c r="E211" s="70" t="s">
        <v>7</v>
      </c>
      <c r="F211" s="70" t="s">
        <v>40</v>
      </c>
      <c r="G211" s="17">
        <v>0</v>
      </c>
      <c r="H211" s="20">
        <f>H212+H213</f>
        <v>75268.98</v>
      </c>
      <c r="I211" s="20">
        <f>I212+I213</f>
        <v>75895.740000000005</v>
      </c>
      <c r="J211" s="20">
        <f>J212+J213</f>
        <v>75882.94</v>
      </c>
    </row>
    <row r="212" spans="1:10" x14ac:dyDescent="0.15">
      <c r="A212" s="74"/>
      <c r="B212" s="74"/>
      <c r="C212" s="19" t="s">
        <v>45</v>
      </c>
      <c r="D212" s="71" t="s">
        <v>0</v>
      </c>
      <c r="E212" s="70" t="s">
        <v>7</v>
      </c>
      <c r="F212" s="70" t="s">
        <v>40</v>
      </c>
      <c r="G212" s="17">
        <v>0</v>
      </c>
      <c r="H212" s="20">
        <v>75268.98</v>
      </c>
      <c r="I212" s="20">
        <v>75895.740000000005</v>
      </c>
      <c r="J212" s="20">
        <v>75882.94</v>
      </c>
    </row>
    <row r="213" spans="1:10" x14ac:dyDescent="0.15">
      <c r="A213" s="74"/>
      <c r="B213" s="74"/>
      <c r="C213" s="19" t="s">
        <v>27</v>
      </c>
      <c r="D213" s="71" t="s">
        <v>39</v>
      </c>
      <c r="E213" s="70" t="s">
        <v>7</v>
      </c>
      <c r="F213" s="70" t="s">
        <v>40</v>
      </c>
      <c r="G213" s="17">
        <v>0</v>
      </c>
      <c r="H213" s="20">
        <v>0</v>
      </c>
      <c r="I213" s="20">
        <v>0</v>
      </c>
      <c r="J213" s="20">
        <v>0</v>
      </c>
    </row>
    <row r="214" spans="1:10" x14ac:dyDescent="0.15">
      <c r="A214" s="74"/>
      <c r="B214" s="74"/>
      <c r="C214" s="19" t="s">
        <v>10</v>
      </c>
      <c r="D214" s="71" t="s">
        <v>39</v>
      </c>
      <c r="E214" s="70" t="s">
        <v>7</v>
      </c>
      <c r="F214" s="70" t="s">
        <v>40</v>
      </c>
      <c r="G214" s="17">
        <v>0</v>
      </c>
      <c r="H214" s="20">
        <f>H215+H216</f>
        <v>0</v>
      </c>
      <c r="I214" s="20">
        <f>I215+I216</f>
        <v>0</v>
      </c>
      <c r="J214" s="20">
        <f>J215+J216</f>
        <v>0</v>
      </c>
    </row>
    <row r="215" spans="1:10" x14ac:dyDescent="0.15">
      <c r="A215" s="74"/>
      <c r="B215" s="74"/>
      <c r="C215" s="19" t="s">
        <v>45</v>
      </c>
      <c r="D215" s="71" t="s">
        <v>0</v>
      </c>
      <c r="E215" s="70" t="s">
        <v>7</v>
      </c>
      <c r="F215" s="70" t="s">
        <v>40</v>
      </c>
      <c r="G215" s="17">
        <v>0</v>
      </c>
      <c r="H215" s="20">
        <v>0</v>
      </c>
      <c r="I215" s="20">
        <v>0</v>
      </c>
      <c r="J215" s="20">
        <v>0</v>
      </c>
    </row>
    <row r="216" spans="1:10" x14ac:dyDescent="0.15">
      <c r="A216" s="74"/>
      <c r="B216" s="74"/>
      <c r="C216" s="19" t="s">
        <v>27</v>
      </c>
      <c r="D216" s="71" t="s">
        <v>39</v>
      </c>
      <c r="E216" s="70" t="s">
        <v>7</v>
      </c>
      <c r="F216" s="70" t="s">
        <v>40</v>
      </c>
      <c r="G216" s="17">
        <v>0</v>
      </c>
      <c r="H216" s="20">
        <v>0</v>
      </c>
      <c r="I216" s="20">
        <v>0</v>
      </c>
      <c r="J216" s="20">
        <v>0</v>
      </c>
    </row>
    <row r="217" spans="1:10" x14ac:dyDescent="0.15">
      <c r="A217" s="74" t="s">
        <v>36</v>
      </c>
      <c r="B217" s="74" t="s">
        <v>70</v>
      </c>
      <c r="C217" s="19" t="s">
        <v>25</v>
      </c>
      <c r="D217" s="71" t="s">
        <v>39</v>
      </c>
      <c r="E217" s="70" t="s">
        <v>7</v>
      </c>
      <c r="F217" s="70" t="s">
        <v>40</v>
      </c>
      <c r="G217" s="17">
        <v>0</v>
      </c>
      <c r="H217" s="20">
        <f>H218+H221</f>
        <v>6726.4</v>
      </c>
      <c r="I217" s="20">
        <f>I218+I221</f>
        <v>6726.4</v>
      </c>
      <c r="J217" s="20">
        <f>J218+J221</f>
        <v>6726.4</v>
      </c>
    </row>
    <row r="218" spans="1:10" x14ac:dyDescent="0.15">
      <c r="A218" s="74"/>
      <c r="B218" s="74"/>
      <c r="C218" s="19" t="s">
        <v>9</v>
      </c>
      <c r="D218" s="71" t="s">
        <v>39</v>
      </c>
      <c r="E218" s="70" t="s">
        <v>7</v>
      </c>
      <c r="F218" s="70" t="s">
        <v>40</v>
      </c>
      <c r="G218" s="17">
        <v>0</v>
      </c>
      <c r="H218" s="20">
        <f>H219+H220</f>
        <v>6726.4</v>
      </c>
      <c r="I218" s="20">
        <f>I219+I220</f>
        <v>6726.4</v>
      </c>
      <c r="J218" s="20">
        <f>J219+J220</f>
        <v>6726.4</v>
      </c>
    </row>
    <row r="219" spans="1:10" x14ac:dyDescent="0.15">
      <c r="A219" s="74"/>
      <c r="B219" s="74"/>
      <c r="C219" s="19" t="s">
        <v>45</v>
      </c>
      <c r="D219" s="71" t="s">
        <v>0</v>
      </c>
      <c r="E219" s="70" t="s">
        <v>7</v>
      </c>
      <c r="F219" s="70" t="s">
        <v>40</v>
      </c>
      <c r="G219" s="17">
        <v>0</v>
      </c>
      <c r="H219" s="20">
        <v>6726.4</v>
      </c>
      <c r="I219" s="20">
        <v>6726.4</v>
      </c>
      <c r="J219" s="20">
        <v>6726.4</v>
      </c>
    </row>
    <row r="220" spans="1:10" x14ac:dyDescent="0.15">
      <c r="A220" s="74"/>
      <c r="B220" s="74"/>
      <c r="C220" s="19" t="s">
        <v>27</v>
      </c>
      <c r="D220" s="71" t="s">
        <v>39</v>
      </c>
      <c r="E220" s="70" t="s">
        <v>7</v>
      </c>
      <c r="F220" s="70" t="s">
        <v>40</v>
      </c>
      <c r="G220" s="17">
        <v>0</v>
      </c>
      <c r="H220" s="20">
        <v>0</v>
      </c>
      <c r="I220" s="20">
        <v>0</v>
      </c>
      <c r="J220" s="20">
        <v>0</v>
      </c>
    </row>
    <row r="221" spans="1:10" x14ac:dyDescent="0.15">
      <c r="A221" s="74"/>
      <c r="B221" s="74"/>
      <c r="C221" s="19" t="s">
        <v>10</v>
      </c>
      <c r="D221" s="71" t="s">
        <v>39</v>
      </c>
      <c r="E221" s="70" t="s">
        <v>7</v>
      </c>
      <c r="F221" s="70" t="s">
        <v>40</v>
      </c>
      <c r="G221" s="17">
        <v>0</v>
      </c>
      <c r="H221" s="20">
        <f>H222+H223</f>
        <v>0</v>
      </c>
      <c r="I221" s="20">
        <f>I222+I223</f>
        <v>0</v>
      </c>
      <c r="J221" s="20">
        <f>J222+J223</f>
        <v>0</v>
      </c>
    </row>
    <row r="222" spans="1:10" x14ac:dyDescent="0.15">
      <c r="A222" s="74"/>
      <c r="B222" s="74"/>
      <c r="C222" s="19" t="s">
        <v>45</v>
      </c>
      <c r="D222" s="71" t="s">
        <v>0</v>
      </c>
      <c r="E222" s="70" t="s">
        <v>7</v>
      </c>
      <c r="F222" s="70" t="s">
        <v>40</v>
      </c>
      <c r="G222" s="17">
        <v>0</v>
      </c>
      <c r="H222" s="20">
        <v>0</v>
      </c>
      <c r="I222" s="20">
        <v>0</v>
      </c>
      <c r="J222" s="20">
        <v>0</v>
      </c>
    </row>
    <row r="223" spans="1:10" x14ac:dyDescent="0.15">
      <c r="A223" s="74"/>
      <c r="B223" s="74"/>
      <c r="C223" s="19" t="s">
        <v>27</v>
      </c>
      <c r="D223" s="71" t="s">
        <v>39</v>
      </c>
      <c r="E223" s="70" t="s">
        <v>7</v>
      </c>
      <c r="F223" s="70" t="s">
        <v>40</v>
      </c>
      <c r="G223" s="17">
        <v>0</v>
      </c>
      <c r="H223" s="20">
        <v>0</v>
      </c>
      <c r="I223" s="20">
        <v>0</v>
      </c>
      <c r="J223" s="20">
        <v>0</v>
      </c>
    </row>
    <row r="224" spans="1:10" x14ac:dyDescent="0.15">
      <c r="A224" s="23"/>
      <c r="B224" s="23"/>
      <c r="C224" s="24"/>
      <c r="D224" s="25"/>
      <c r="E224" s="23"/>
      <c r="F224" s="23"/>
      <c r="G224" s="26"/>
      <c r="H224" s="27"/>
      <c r="I224" s="27"/>
      <c r="J224" s="27"/>
    </row>
    <row r="225" spans="1:10" ht="15.75" hidden="1" x14ac:dyDescent="0.25">
      <c r="A225" s="76" t="s">
        <v>87</v>
      </c>
      <c r="B225" s="76"/>
      <c r="C225" s="76"/>
      <c r="D225" s="76"/>
      <c r="E225" s="76"/>
      <c r="F225" s="76"/>
      <c r="G225" s="28"/>
      <c r="H225" s="29"/>
      <c r="I225" s="73" t="s">
        <v>81</v>
      </c>
      <c r="J225" s="73"/>
    </row>
    <row r="226" spans="1:10" ht="15.75" hidden="1" x14ac:dyDescent="0.25">
      <c r="A226" s="76"/>
      <c r="B226" s="76"/>
      <c r="C226" s="76"/>
      <c r="D226" s="76"/>
      <c r="E226" s="76"/>
      <c r="F226" s="76"/>
      <c r="G226" s="28"/>
      <c r="H226" s="29"/>
      <c r="I226" s="73"/>
      <c r="J226" s="73"/>
    </row>
    <row r="229" spans="1:10" ht="10.5" x14ac:dyDescent="0.15">
      <c r="C229" s="1"/>
      <c r="D229" s="1"/>
      <c r="E229" s="1"/>
      <c r="F229" s="1"/>
      <c r="G229" s="1"/>
    </row>
    <row r="230" spans="1:10" ht="10.5" x14ac:dyDescent="0.15">
      <c r="C230" s="1"/>
      <c r="D230" s="1"/>
      <c r="E230" s="1"/>
      <c r="F230" s="1"/>
      <c r="G230" s="1"/>
    </row>
    <row r="231" spans="1:10" ht="10.5" x14ac:dyDescent="0.15">
      <c r="C231" s="1"/>
      <c r="D231" s="1"/>
      <c r="E231" s="1"/>
      <c r="F231" s="1"/>
      <c r="G231" s="1"/>
    </row>
    <row r="232" spans="1:10" ht="10.5" x14ac:dyDescent="0.15">
      <c r="C232" s="1"/>
      <c r="D232" s="1"/>
      <c r="E232" s="1"/>
      <c r="F232" s="1"/>
      <c r="G232" s="1"/>
    </row>
    <row r="233" spans="1:10" ht="10.5" x14ac:dyDescent="0.15">
      <c r="C233" s="1"/>
      <c r="D233" s="1"/>
      <c r="E233" s="1"/>
      <c r="F233" s="1"/>
      <c r="G233" s="1"/>
    </row>
    <row r="234" spans="1:10" ht="10.5" x14ac:dyDescent="0.15">
      <c r="C234" s="1"/>
      <c r="D234" s="1"/>
      <c r="E234" s="1"/>
      <c r="F234" s="1"/>
      <c r="G234" s="1"/>
    </row>
    <row r="235" spans="1:10" ht="10.5" x14ac:dyDescent="0.15">
      <c r="C235" s="1"/>
      <c r="D235" s="1"/>
      <c r="E235" s="1"/>
      <c r="F235" s="1"/>
      <c r="G235" s="1"/>
    </row>
  </sheetData>
  <mergeCells count="48">
    <mergeCell ref="B115:B135"/>
    <mergeCell ref="A80:A114"/>
    <mergeCell ref="B80:B114"/>
    <mergeCell ref="B21:B27"/>
    <mergeCell ref="A63:A69"/>
    <mergeCell ref="B63:B69"/>
    <mergeCell ref="A70:A76"/>
    <mergeCell ref="B70:B76"/>
    <mergeCell ref="A28:A34"/>
    <mergeCell ref="B28:B34"/>
    <mergeCell ref="B35:B62"/>
    <mergeCell ref="A35:A62"/>
    <mergeCell ref="A182:A188"/>
    <mergeCell ref="B182:B188"/>
    <mergeCell ref="B165:B181"/>
    <mergeCell ref="A165:A181"/>
    <mergeCell ref="A3:J3"/>
    <mergeCell ref="A4:J4"/>
    <mergeCell ref="A5:J5"/>
    <mergeCell ref="A7:A8"/>
    <mergeCell ref="B7:B8"/>
    <mergeCell ref="C7:C8"/>
    <mergeCell ref="D7:G7"/>
    <mergeCell ref="H7:J7"/>
    <mergeCell ref="A10:A20"/>
    <mergeCell ref="B10:B20"/>
    <mergeCell ref="A21:A27"/>
    <mergeCell ref="A115:A135"/>
    <mergeCell ref="A150:A156"/>
    <mergeCell ref="B150:B156"/>
    <mergeCell ref="A157:A164"/>
    <mergeCell ref="B157:B164"/>
    <mergeCell ref="A136:A142"/>
    <mergeCell ref="B136:B142"/>
    <mergeCell ref="A143:A149"/>
    <mergeCell ref="B143:B149"/>
    <mergeCell ref="I225:J226"/>
    <mergeCell ref="A189:A195"/>
    <mergeCell ref="B189:B195"/>
    <mergeCell ref="A196:A202"/>
    <mergeCell ref="B196:B202"/>
    <mergeCell ref="A217:A223"/>
    <mergeCell ref="B217:B223"/>
    <mergeCell ref="A203:A209"/>
    <mergeCell ref="B203:B209"/>
    <mergeCell ref="A210:A216"/>
    <mergeCell ref="B210:B216"/>
    <mergeCell ref="A225:F226"/>
  </mergeCells>
  <pageMargins left="0.51181102362204722" right="0" top="0.55118110236220474" bottom="0.55118110236220474" header="0.31496062992125984" footer="0.31496062992125984"/>
  <pageSetup paperSize="9" scale="82" fitToHeight="3" orientation="portrait" r:id="rId1"/>
  <rowBreaks count="2" manualBreakCount="2">
    <brk id="69" max="9" man="1"/>
    <brk id="15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2"/>
  <sheetViews>
    <sheetView view="pageBreakPreview" topLeftCell="A2" zoomScale="90" zoomScaleNormal="110" zoomScaleSheetLayoutView="90" workbookViewId="0">
      <pane xSplit="8" ySplit="8" topLeftCell="I217" activePane="bottomRight" state="frozen"/>
      <selection activeCell="A2" sqref="A2"/>
      <selection pane="topRight" activeCell="I2" sqref="I2"/>
      <selection pane="bottomLeft" activeCell="A10" sqref="A10"/>
      <selection pane="bottomRight" activeCell="M65" sqref="M65"/>
    </sheetView>
  </sheetViews>
  <sheetFormatPr defaultColWidth="8.85546875" defaultRowHeight="12.75" x14ac:dyDescent="0.2"/>
  <cols>
    <col min="1" max="1" width="15.5703125" style="30" customWidth="1"/>
    <col min="2" max="2" width="48.5703125" style="30" customWidth="1"/>
    <col min="3" max="3" width="32.5703125" style="31" customWidth="1"/>
    <col min="4" max="4" width="14.140625" style="30" hidden="1" customWidth="1"/>
    <col min="5" max="5" width="3.5703125" style="30" hidden="1" customWidth="1"/>
    <col min="6" max="6" width="6.42578125" style="30" hidden="1" customWidth="1"/>
    <col min="7" max="7" width="8.140625" style="30" hidden="1" customWidth="1"/>
    <col min="8" max="8" width="15" style="30" hidden="1" customWidth="1"/>
    <col min="9" max="9" width="17" style="32" customWidth="1"/>
    <col min="10" max="10" width="16" style="32" customWidth="1"/>
    <col min="11" max="11" width="10.28515625" style="30" bestFit="1" customWidth="1"/>
    <col min="12" max="16384" width="8.85546875" style="30"/>
  </cols>
  <sheetData>
    <row r="2" spans="1:10" x14ac:dyDescent="0.2">
      <c r="J2" s="67" t="s">
        <v>79</v>
      </c>
    </row>
    <row r="3" spans="1:10" ht="16.5" customHeight="1" x14ac:dyDescent="0.25">
      <c r="A3" s="100" t="s">
        <v>62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36" customHeight="1" x14ac:dyDescent="0.25">
      <c r="A4" s="81" t="s">
        <v>103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36" customHeight="1" x14ac:dyDescent="0.25">
      <c r="A5" s="7"/>
      <c r="B5" s="7"/>
      <c r="C5" s="7"/>
      <c r="D5" s="7"/>
      <c r="E5" s="7"/>
      <c r="F5" s="7"/>
      <c r="G5" s="7"/>
      <c r="H5" s="7"/>
      <c r="I5" s="63"/>
      <c r="J5" s="63"/>
    </row>
    <row r="6" spans="1:10" ht="14.25" hidden="1" customHeight="1" x14ac:dyDescent="0.2">
      <c r="A6" s="33"/>
      <c r="B6" s="33"/>
      <c r="C6" s="34"/>
      <c r="D6" s="33">
        <v>9831632.8499999996</v>
      </c>
      <c r="E6" s="33">
        <v>10161876.279999999</v>
      </c>
      <c r="F6" s="33"/>
      <c r="G6" s="33">
        <v>6688337.1500000004</v>
      </c>
      <c r="I6" s="32">
        <v>10270240.4</v>
      </c>
      <c r="J6" s="32">
        <v>9932947.0399999991</v>
      </c>
    </row>
    <row r="7" spans="1:10" s="36" customFormat="1" ht="30" customHeight="1" x14ac:dyDescent="0.2">
      <c r="A7" s="98" t="s">
        <v>15</v>
      </c>
      <c r="B7" s="98" t="s">
        <v>16</v>
      </c>
      <c r="C7" s="101" t="s">
        <v>56</v>
      </c>
      <c r="D7" s="102" t="s">
        <v>22</v>
      </c>
      <c r="E7" s="102"/>
      <c r="F7" s="102"/>
      <c r="G7" s="102"/>
      <c r="H7" s="35"/>
      <c r="I7" s="103" t="s">
        <v>22</v>
      </c>
      <c r="J7" s="103"/>
    </row>
    <row r="8" spans="1:10" s="36" customFormat="1" ht="88.5" customHeight="1" x14ac:dyDescent="0.2">
      <c r="A8" s="98"/>
      <c r="B8" s="98"/>
      <c r="C8" s="101"/>
      <c r="D8" s="37" t="s">
        <v>44</v>
      </c>
      <c r="E8" s="37" t="s">
        <v>23</v>
      </c>
      <c r="F8" s="37" t="s">
        <v>58</v>
      </c>
      <c r="G8" s="38" t="s">
        <v>57</v>
      </c>
      <c r="H8" s="35"/>
      <c r="I8" s="64" t="s">
        <v>98</v>
      </c>
      <c r="J8" s="64" t="s">
        <v>57</v>
      </c>
    </row>
    <row r="9" spans="1:10" s="66" customFormat="1" ht="11.25" customHeight="1" x14ac:dyDescent="0.2">
      <c r="A9" s="65" t="s">
        <v>4</v>
      </c>
      <c r="B9" s="65" t="s">
        <v>5</v>
      </c>
      <c r="C9" s="65">
        <v>3</v>
      </c>
      <c r="D9" s="65"/>
      <c r="E9" s="65"/>
      <c r="F9" s="65" t="s">
        <v>6</v>
      </c>
      <c r="G9" s="65">
        <v>5</v>
      </c>
      <c r="H9" s="39"/>
      <c r="I9" s="68" t="s">
        <v>6</v>
      </c>
      <c r="J9" s="39">
        <v>5</v>
      </c>
    </row>
    <row r="10" spans="1:10" ht="18.75" customHeight="1" x14ac:dyDescent="0.2">
      <c r="A10" s="98" t="s">
        <v>8</v>
      </c>
      <c r="B10" s="98" t="s">
        <v>19</v>
      </c>
      <c r="C10" s="40" t="s">
        <v>25</v>
      </c>
      <c r="D10" s="41" t="e">
        <f>D11+D12</f>
        <v>#REF!</v>
      </c>
      <c r="E10" s="41" t="e">
        <f>E11+E12</f>
        <v>#REF!</v>
      </c>
      <c r="F10" s="41"/>
      <c r="G10" s="41" t="e">
        <f>G11+G12</f>
        <v>#REF!</v>
      </c>
      <c r="H10" s="42"/>
      <c r="I10" s="43">
        <f>I11+I12</f>
        <v>14459338.490000002</v>
      </c>
      <c r="J10" s="43">
        <f>J11+J12</f>
        <v>15696035.655999999</v>
      </c>
    </row>
    <row r="11" spans="1:10" ht="18.75" customHeight="1" x14ac:dyDescent="0.2">
      <c r="A11" s="98"/>
      <c r="B11" s="98"/>
      <c r="C11" s="40" t="s">
        <v>84</v>
      </c>
      <c r="D11" s="41" t="e">
        <f>#REF!+#REF!</f>
        <v>#REF!</v>
      </c>
      <c r="E11" s="41" t="e">
        <f>#REF!+#REF!</f>
        <v>#REF!</v>
      </c>
      <c r="F11" s="41"/>
      <c r="G11" s="41" t="e">
        <f>#REF!+#REF!</f>
        <v>#REF!</v>
      </c>
      <c r="H11" s="42"/>
      <c r="I11" s="43">
        <f>I19+I69+I24+I178+I212</f>
        <v>9292659.5900000017</v>
      </c>
      <c r="J11" s="43">
        <f>J19+J69+J24+J178+J212</f>
        <v>9770141.9530000016</v>
      </c>
    </row>
    <row r="12" spans="1:10" ht="18" customHeight="1" x14ac:dyDescent="0.2">
      <c r="A12" s="98"/>
      <c r="B12" s="98"/>
      <c r="C12" s="40" t="s">
        <v>10</v>
      </c>
      <c r="D12" s="44" t="e">
        <f>D13+D14</f>
        <v>#REF!</v>
      </c>
      <c r="E12" s="44" t="e">
        <f>E13+E14</f>
        <v>#REF!</v>
      </c>
      <c r="F12" s="44"/>
      <c r="G12" s="44" t="e">
        <f>G13+G14</f>
        <v>#REF!</v>
      </c>
      <c r="H12" s="42"/>
      <c r="I12" s="43">
        <f>I20+I70+I25+I179+I213</f>
        <v>5166678.9000000004</v>
      </c>
      <c r="J12" s="43">
        <f>J20+J70+J25+J179+J213</f>
        <v>5925893.7029999988</v>
      </c>
    </row>
    <row r="13" spans="1:10" ht="0.6" hidden="1" customHeight="1" x14ac:dyDescent="0.2">
      <c r="A13" s="98"/>
      <c r="B13" s="98"/>
      <c r="C13" s="40" t="s">
        <v>45</v>
      </c>
      <c r="D13" s="41" t="e">
        <f>D21+#REF!+D71+D180+#REF!</f>
        <v>#REF!</v>
      </c>
      <c r="E13" s="41" t="e">
        <f>E21+#REF!+E71+E180+#REF!</f>
        <v>#REF!</v>
      </c>
      <c r="F13" s="41"/>
      <c r="G13" s="41" t="e">
        <f>G21+#REF!+G71+G180+#REF!</f>
        <v>#REF!</v>
      </c>
      <c r="H13" s="42"/>
      <c r="I13" s="43"/>
      <c r="J13" s="43">
        <v>185894.79</v>
      </c>
    </row>
    <row r="14" spans="1:10" ht="10.5" hidden="1" customHeight="1" x14ac:dyDescent="0.2">
      <c r="A14" s="98"/>
      <c r="B14" s="98"/>
      <c r="C14" s="40" t="s">
        <v>46</v>
      </c>
      <c r="D14" s="41" t="e">
        <f>D22+#REF!+D72+D181+#REF!</f>
        <v>#REF!</v>
      </c>
      <c r="E14" s="41" t="e">
        <f>E22+#REF!+E72+E181+#REF!</f>
        <v>#REF!</v>
      </c>
      <c r="F14" s="41"/>
      <c r="G14" s="41" t="e">
        <f>G22+#REF!+G72+G181+#REF!</f>
        <v>#REF!</v>
      </c>
      <c r="H14" s="42"/>
      <c r="I14" s="43"/>
      <c r="J14" s="43">
        <v>1000757.73</v>
      </c>
    </row>
    <row r="15" spans="1:10" ht="21" hidden="1" customHeight="1" x14ac:dyDescent="0.2">
      <c r="A15" s="98"/>
      <c r="B15" s="98"/>
      <c r="C15" s="40" t="s">
        <v>59</v>
      </c>
      <c r="D15" s="41">
        <v>0</v>
      </c>
      <c r="E15" s="41">
        <v>0</v>
      </c>
      <c r="F15" s="41">
        <v>0</v>
      </c>
      <c r="G15" s="41">
        <v>0</v>
      </c>
      <c r="H15" s="42"/>
      <c r="I15" s="43">
        <v>0</v>
      </c>
      <c r="J15" s="43">
        <v>0</v>
      </c>
    </row>
    <row r="16" spans="1:10" ht="23.25" hidden="1" customHeight="1" x14ac:dyDescent="0.2">
      <c r="A16" s="98"/>
      <c r="B16" s="98"/>
      <c r="C16" s="40" t="s">
        <v>59</v>
      </c>
      <c r="D16" s="41">
        <v>0</v>
      </c>
      <c r="E16" s="41">
        <v>0</v>
      </c>
      <c r="F16" s="41">
        <v>0</v>
      </c>
      <c r="G16" s="41">
        <v>0</v>
      </c>
      <c r="H16" s="42"/>
      <c r="I16" s="43">
        <v>0</v>
      </c>
      <c r="J16" s="43">
        <v>0</v>
      </c>
    </row>
    <row r="17" spans="1:11" ht="24" hidden="1" customHeight="1" x14ac:dyDescent="0.2">
      <c r="A17" s="98"/>
      <c r="B17" s="98"/>
      <c r="C17" s="40" t="s">
        <v>60</v>
      </c>
      <c r="D17" s="41">
        <v>0</v>
      </c>
      <c r="E17" s="41">
        <v>0</v>
      </c>
      <c r="F17" s="41">
        <v>0</v>
      </c>
      <c r="G17" s="41">
        <v>0</v>
      </c>
      <c r="H17" s="42"/>
      <c r="I17" s="43">
        <v>0</v>
      </c>
      <c r="J17" s="43">
        <v>0</v>
      </c>
    </row>
    <row r="18" spans="1:11" s="45" customFormat="1" ht="17.25" customHeight="1" x14ac:dyDescent="0.2">
      <c r="A18" s="98"/>
      <c r="B18" s="98" t="s">
        <v>1</v>
      </c>
      <c r="C18" s="40" t="s">
        <v>66</v>
      </c>
      <c r="D18" s="41">
        <f>D19+D20</f>
        <v>56681.599999999999</v>
      </c>
      <c r="E18" s="41">
        <f>E19+E20</f>
        <v>56681.599999999999</v>
      </c>
      <c r="F18" s="41">
        <f>F19+F20</f>
        <v>56681.599999999999</v>
      </c>
      <c r="G18" s="41">
        <f>G19+G20</f>
        <v>38829</v>
      </c>
      <c r="H18" s="42"/>
      <c r="I18" s="43">
        <f>I19+I20</f>
        <v>58561.4</v>
      </c>
      <c r="J18" s="43">
        <f>J19+J20</f>
        <v>56810.07</v>
      </c>
    </row>
    <row r="19" spans="1:11" s="45" customFormat="1" ht="19.5" customHeight="1" x14ac:dyDescent="0.2">
      <c r="A19" s="98"/>
      <c r="B19" s="98"/>
      <c r="C19" s="40" t="s">
        <v>84</v>
      </c>
      <c r="D19" s="41">
        <v>52238.7</v>
      </c>
      <c r="E19" s="41">
        <v>52238.7</v>
      </c>
      <c r="F19" s="41">
        <v>52238.7</v>
      </c>
      <c r="G19" s="41">
        <v>35925.67</v>
      </c>
      <c r="H19" s="42"/>
      <c r="I19" s="43">
        <v>54043.4</v>
      </c>
      <c r="J19" s="69">
        <v>52292.17</v>
      </c>
    </row>
    <row r="20" spans="1:11" s="45" customFormat="1" ht="19.5" customHeight="1" x14ac:dyDescent="0.2">
      <c r="A20" s="98"/>
      <c r="B20" s="98"/>
      <c r="C20" s="40" t="s">
        <v>10</v>
      </c>
      <c r="D20" s="41">
        <v>4442.8999999999996</v>
      </c>
      <c r="E20" s="41">
        <v>4442.8999999999996</v>
      </c>
      <c r="F20" s="41">
        <v>4442.8999999999996</v>
      </c>
      <c r="G20" s="46">
        <v>2903.33</v>
      </c>
      <c r="H20" s="42"/>
      <c r="I20" s="43">
        <v>4518</v>
      </c>
      <c r="J20" s="43">
        <v>4517.8999999999996</v>
      </c>
    </row>
    <row r="21" spans="1:11" s="45" customFormat="1" ht="3.75" hidden="1" customHeight="1" x14ac:dyDescent="0.2">
      <c r="A21" s="98"/>
      <c r="B21" s="98"/>
      <c r="C21" s="40" t="s">
        <v>45</v>
      </c>
      <c r="D21" s="41">
        <v>4442.8999999999996</v>
      </c>
      <c r="E21" s="41">
        <v>4442.8999999999996</v>
      </c>
      <c r="F21" s="41"/>
      <c r="G21" s="41">
        <v>2903.33</v>
      </c>
      <c r="H21" s="42"/>
      <c r="I21" s="43"/>
      <c r="J21" s="43">
        <v>2903.33</v>
      </c>
    </row>
    <row r="22" spans="1:11" s="45" customFormat="1" ht="11.25" hidden="1" customHeight="1" x14ac:dyDescent="0.2">
      <c r="A22" s="98"/>
      <c r="B22" s="98"/>
      <c r="C22" s="40" t="s">
        <v>46</v>
      </c>
      <c r="D22" s="41"/>
      <c r="E22" s="41"/>
      <c r="F22" s="41"/>
      <c r="G22" s="41"/>
      <c r="H22" s="42"/>
      <c r="I22" s="43"/>
      <c r="J22" s="43"/>
    </row>
    <row r="23" spans="1:11" ht="17.25" customHeight="1" x14ac:dyDescent="0.2">
      <c r="A23" s="98" t="s">
        <v>17</v>
      </c>
      <c r="B23" s="98" t="s">
        <v>85</v>
      </c>
      <c r="C23" s="40" t="s">
        <v>25</v>
      </c>
      <c r="D23" s="41" t="e">
        <f>D24+D25</f>
        <v>#REF!</v>
      </c>
      <c r="E23" s="41" t="e">
        <f>E24+E25</f>
        <v>#REF!</v>
      </c>
      <c r="F23" s="41"/>
      <c r="G23" s="41" t="e">
        <f>G24+G25</f>
        <v>#REF!</v>
      </c>
      <c r="H23" s="42"/>
      <c r="I23" s="43">
        <f>I24+I25</f>
        <v>633665.6</v>
      </c>
      <c r="J23" s="43">
        <f>J24+J25</f>
        <v>645217.24</v>
      </c>
    </row>
    <row r="24" spans="1:11" ht="17.25" customHeight="1" x14ac:dyDescent="0.2">
      <c r="A24" s="98"/>
      <c r="B24" s="98"/>
      <c r="C24" s="40" t="s">
        <v>84</v>
      </c>
      <c r="D24" s="41" t="e">
        <f>#REF!+#REF!</f>
        <v>#REF!</v>
      </c>
      <c r="E24" s="41" t="e">
        <f>#REF!+#REF!</f>
        <v>#REF!</v>
      </c>
      <c r="F24" s="41"/>
      <c r="G24" s="41" t="e">
        <f>#REF!+#REF!</f>
        <v>#REF!</v>
      </c>
      <c r="H24" s="42"/>
      <c r="I24" s="43">
        <f>I27+I65</f>
        <v>527612</v>
      </c>
      <c r="J24" s="43">
        <f>J27+J65</f>
        <v>541789.1</v>
      </c>
    </row>
    <row r="25" spans="1:11" ht="18.75" customHeight="1" x14ac:dyDescent="0.2">
      <c r="A25" s="98"/>
      <c r="B25" s="98"/>
      <c r="C25" s="40" t="s">
        <v>10</v>
      </c>
      <c r="D25" s="41" t="e">
        <f>D33+D54+D61+D40+D67+D47</f>
        <v>#REF!</v>
      </c>
      <c r="E25" s="41" t="e">
        <f>E33+E54+E61+E40+E67+E47</f>
        <v>#REF!</v>
      </c>
      <c r="F25" s="41"/>
      <c r="G25" s="46" t="e">
        <f>G33+G54+G61+G40+G67+G47</f>
        <v>#REF!</v>
      </c>
      <c r="H25" s="42"/>
      <c r="I25" s="43">
        <f>I28+I54+I61+I67</f>
        <v>106053.6</v>
      </c>
      <c r="J25" s="43">
        <f>J28+J54+J61+J67</f>
        <v>103428.14</v>
      </c>
      <c r="K25" s="32"/>
    </row>
    <row r="26" spans="1:11" ht="18.75" customHeight="1" x14ac:dyDescent="0.2">
      <c r="A26" s="99" t="s">
        <v>18</v>
      </c>
      <c r="B26" s="109" t="s">
        <v>86</v>
      </c>
      <c r="C26" s="47" t="s">
        <v>25</v>
      </c>
      <c r="D26" s="44"/>
      <c r="E26" s="44"/>
      <c r="F26" s="44">
        <f>F29+F36+F43</f>
        <v>0</v>
      </c>
      <c r="G26" s="44">
        <f>G29+G36+G43</f>
        <v>291850.74</v>
      </c>
      <c r="H26" s="48"/>
      <c r="I26" s="49">
        <f>I27+I28</f>
        <v>552287.69999999995</v>
      </c>
      <c r="J26" s="49">
        <f>J27+J28</f>
        <v>562121.56999999995</v>
      </c>
    </row>
    <row r="27" spans="1:11" ht="18.75" customHeight="1" x14ac:dyDescent="0.2">
      <c r="A27" s="99"/>
      <c r="B27" s="109"/>
      <c r="C27" s="47" t="s">
        <v>84</v>
      </c>
      <c r="D27" s="44"/>
      <c r="E27" s="44"/>
      <c r="F27" s="44"/>
      <c r="G27" s="44">
        <f>G30+G37+G44</f>
        <v>289211.53999999998</v>
      </c>
      <c r="H27" s="48"/>
      <c r="I27" s="49">
        <v>523357.3</v>
      </c>
      <c r="J27" s="49">
        <v>535816.63</v>
      </c>
    </row>
    <row r="28" spans="1:11" ht="18.75" customHeight="1" x14ac:dyDescent="0.2">
      <c r="A28" s="99"/>
      <c r="B28" s="109"/>
      <c r="C28" s="47" t="s">
        <v>10</v>
      </c>
      <c r="D28" s="44"/>
      <c r="E28" s="44"/>
      <c r="F28" s="44"/>
      <c r="G28" s="44">
        <f>G33+G40+G47</f>
        <v>2639.2</v>
      </c>
      <c r="H28" s="50">
        <f>G28+G27</f>
        <v>291850.74</v>
      </c>
      <c r="I28" s="49">
        <v>28930.400000000001</v>
      </c>
      <c r="J28" s="49">
        <v>26304.94</v>
      </c>
    </row>
    <row r="29" spans="1:11" s="45" customFormat="1" ht="1.5" hidden="1" customHeight="1" x14ac:dyDescent="0.2">
      <c r="A29" s="51" t="s">
        <v>18</v>
      </c>
      <c r="B29" s="51" t="s">
        <v>47</v>
      </c>
      <c r="C29" s="47" t="s">
        <v>25</v>
      </c>
      <c r="D29" s="44">
        <f>D30+D33</f>
        <v>417424.75</v>
      </c>
      <c r="E29" s="44">
        <f>E30+E33</f>
        <v>416588.17499999999</v>
      </c>
      <c r="F29" s="44"/>
      <c r="G29" s="44">
        <f>G30+G33</f>
        <v>287254.09000000003</v>
      </c>
      <c r="H29" s="48"/>
      <c r="I29" s="49"/>
      <c r="J29" s="49">
        <v>287254.09000000003</v>
      </c>
    </row>
    <row r="30" spans="1:11" s="45" customFormat="1" ht="11.25" hidden="1" customHeight="1" x14ac:dyDescent="0.2">
      <c r="A30" s="51"/>
      <c r="B30" s="51"/>
      <c r="C30" s="47" t="s">
        <v>61</v>
      </c>
      <c r="D30" s="44">
        <f>D31+D32</f>
        <v>414785.55</v>
      </c>
      <c r="E30" s="44">
        <f>E31+E32</f>
        <v>413948.97499999998</v>
      </c>
      <c r="F30" s="44"/>
      <c r="G30" s="44">
        <f>G31+G32</f>
        <v>284614.89</v>
      </c>
      <c r="H30" s="48"/>
      <c r="I30" s="49"/>
      <c r="J30" s="49">
        <v>284614.89</v>
      </c>
    </row>
    <row r="31" spans="1:11" s="45" customFormat="1" ht="11.25" hidden="1" customHeight="1" x14ac:dyDescent="0.2">
      <c r="A31" s="51"/>
      <c r="B31" s="51"/>
      <c r="C31" s="47" t="s">
        <v>45</v>
      </c>
      <c r="D31" s="44">
        <f>417424.75-2639.2</f>
        <v>414785.55</v>
      </c>
      <c r="E31" s="44">
        <f>416588.175-2639.2</f>
        <v>413948.97499999998</v>
      </c>
      <c r="F31" s="44"/>
      <c r="G31" s="44">
        <f>287254.09-2639.2</f>
        <v>284614.89</v>
      </c>
      <c r="H31" s="48"/>
      <c r="I31" s="49"/>
      <c r="J31" s="49">
        <v>284614.89</v>
      </c>
    </row>
    <row r="32" spans="1:11" s="45" customFormat="1" ht="11.25" hidden="1" customHeight="1" x14ac:dyDescent="0.2">
      <c r="A32" s="51"/>
      <c r="B32" s="51"/>
      <c r="C32" s="47" t="s">
        <v>46</v>
      </c>
      <c r="D32" s="44"/>
      <c r="E32" s="44"/>
      <c r="F32" s="44"/>
      <c r="G32" s="44"/>
      <c r="H32" s="48"/>
      <c r="I32" s="49"/>
      <c r="J32" s="49"/>
    </row>
    <row r="33" spans="1:10" s="45" customFormat="1" ht="11.25" hidden="1" customHeight="1" x14ac:dyDescent="0.2">
      <c r="A33" s="51"/>
      <c r="B33" s="51"/>
      <c r="C33" s="47" t="s">
        <v>10</v>
      </c>
      <c r="D33" s="44">
        <f>D34+D35</f>
        <v>2639.2</v>
      </c>
      <c r="E33" s="44">
        <f>E34+E35</f>
        <v>2639.2</v>
      </c>
      <c r="F33" s="44"/>
      <c r="G33" s="44">
        <f>G34+G35</f>
        <v>2639.2</v>
      </c>
      <c r="H33" s="48"/>
      <c r="I33" s="49"/>
      <c r="J33" s="49">
        <v>2639.2</v>
      </c>
    </row>
    <row r="34" spans="1:10" s="45" customFormat="1" ht="11.25" hidden="1" customHeight="1" x14ac:dyDescent="0.2">
      <c r="A34" s="51"/>
      <c r="B34" s="51"/>
      <c r="C34" s="47" t="s">
        <v>45</v>
      </c>
      <c r="D34" s="44">
        <v>2639.2</v>
      </c>
      <c r="E34" s="44">
        <v>2639.2</v>
      </c>
      <c r="F34" s="44"/>
      <c r="G34" s="44">
        <v>2639.2</v>
      </c>
      <c r="H34" s="48"/>
      <c r="I34" s="49"/>
      <c r="J34" s="49">
        <v>2639.2</v>
      </c>
    </row>
    <row r="35" spans="1:10" s="45" customFormat="1" ht="11.25" hidden="1" customHeight="1" x14ac:dyDescent="0.2">
      <c r="A35" s="51"/>
      <c r="B35" s="51"/>
      <c r="C35" s="47" t="s">
        <v>27</v>
      </c>
      <c r="D35" s="44"/>
      <c r="E35" s="44"/>
      <c r="F35" s="44"/>
      <c r="G35" s="44"/>
      <c r="H35" s="48"/>
      <c r="I35" s="49"/>
      <c r="J35" s="49"/>
    </row>
    <row r="36" spans="1:10" s="45" customFormat="1" ht="11.25" hidden="1" customHeight="1" x14ac:dyDescent="0.2">
      <c r="A36" s="51"/>
      <c r="B36" s="51"/>
      <c r="C36" s="47" t="s">
        <v>25</v>
      </c>
      <c r="D36" s="44">
        <v>5377.7</v>
      </c>
      <c r="E36" s="44">
        <v>5382.7</v>
      </c>
      <c r="F36" s="44"/>
      <c r="G36" s="44">
        <v>3994.68</v>
      </c>
      <c r="H36" s="48"/>
      <c r="I36" s="49"/>
      <c r="J36" s="49">
        <v>3994.68</v>
      </c>
    </row>
    <row r="37" spans="1:10" s="45" customFormat="1" ht="11.25" hidden="1" customHeight="1" x14ac:dyDescent="0.2">
      <c r="A37" s="51"/>
      <c r="B37" s="51"/>
      <c r="C37" s="47" t="s">
        <v>61</v>
      </c>
      <c r="D37" s="44">
        <v>5377.7</v>
      </c>
      <c r="E37" s="44">
        <v>5382.7</v>
      </c>
      <c r="F37" s="44"/>
      <c r="G37" s="44">
        <v>3994.68</v>
      </c>
      <c r="H37" s="48"/>
      <c r="I37" s="49"/>
      <c r="J37" s="49">
        <v>3994.68</v>
      </c>
    </row>
    <row r="38" spans="1:10" s="45" customFormat="1" ht="11.25" hidden="1" customHeight="1" x14ac:dyDescent="0.2">
      <c r="A38" s="51"/>
      <c r="B38" s="51"/>
      <c r="C38" s="47" t="s">
        <v>45</v>
      </c>
      <c r="D38" s="44">
        <v>5377.7</v>
      </c>
      <c r="E38" s="44">
        <v>5382.7</v>
      </c>
      <c r="F38" s="44"/>
      <c r="G38" s="44">
        <v>3994.68</v>
      </c>
      <c r="H38" s="48"/>
      <c r="I38" s="49"/>
      <c r="J38" s="49">
        <v>3994.68</v>
      </c>
    </row>
    <row r="39" spans="1:10" s="45" customFormat="1" ht="11.25" hidden="1" customHeight="1" x14ac:dyDescent="0.2">
      <c r="A39" s="51"/>
      <c r="B39" s="51"/>
      <c r="C39" s="47" t="s">
        <v>27</v>
      </c>
      <c r="D39" s="44"/>
      <c r="E39" s="44"/>
      <c r="F39" s="44"/>
      <c r="G39" s="44"/>
      <c r="H39" s="48"/>
      <c r="I39" s="49"/>
      <c r="J39" s="49"/>
    </row>
    <row r="40" spans="1:10" s="45" customFormat="1" ht="11.25" hidden="1" customHeight="1" x14ac:dyDescent="0.2">
      <c r="A40" s="51"/>
      <c r="B40" s="51"/>
      <c r="C40" s="47" t="s">
        <v>10</v>
      </c>
      <c r="D40" s="44"/>
      <c r="E40" s="44"/>
      <c r="F40" s="44"/>
      <c r="G40" s="44"/>
      <c r="H40" s="48"/>
      <c r="I40" s="49"/>
      <c r="J40" s="49"/>
    </row>
    <row r="41" spans="1:10" s="45" customFormat="1" ht="11.25" hidden="1" customHeight="1" x14ac:dyDescent="0.2">
      <c r="A41" s="51"/>
      <c r="B41" s="51"/>
      <c r="C41" s="47" t="s">
        <v>45</v>
      </c>
      <c r="D41" s="44"/>
      <c r="E41" s="44"/>
      <c r="F41" s="44"/>
      <c r="G41" s="44"/>
      <c r="H41" s="48"/>
      <c r="I41" s="49"/>
      <c r="J41" s="49"/>
    </row>
    <row r="42" spans="1:10" s="45" customFormat="1" ht="11.25" hidden="1" customHeight="1" x14ac:dyDescent="0.2">
      <c r="A42" s="99"/>
      <c r="B42" s="99"/>
      <c r="C42" s="47" t="s">
        <v>27</v>
      </c>
      <c r="D42" s="44"/>
      <c r="E42" s="44"/>
      <c r="F42" s="44"/>
      <c r="G42" s="44"/>
      <c r="H42" s="48"/>
      <c r="I42" s="49"/>
      <c r="J42" s="49"/>
    </row>
    <row r="43" spans="1:10" s="45" customFormat="1" ht="11.25" hidden="1" customHeight="1" x14ac:dyDescent="0.2">
      <c r="A43" s="99"/>
      <c r="B43" s="99"/>
      <c r="C43" s="47" t="s">
        <v>25</v>
      </c>
      <c r="D43" s="44">
        <f>D44+D47</f>
        <v>700</v>
      </c>
      <c r="E43" s="44">
        <f>E44+E47</f>
        <v>700</v>
      </c>
      <c r="F43" s="44"/>
      <c r="G43" s="44">
        <f>G44+G47</f>
        <v>601.97</v>
      </c>
      <c r="H43" s="48"/>
      <c r="I43" s="49"/>
      <c r="J43" s="49">
        <v>601.97</v>
      </c>
    </row>
    <row r="44" spans="1:10" s="45" customFormat="1" ht="11.25" hidden="1" customHeight="1" x14ac:dyDescent="0.2">
      <c r="A44" s="99"/>
      <c r="B44" s="99"/>
      <c r="C44" s="47" t="s">
        <v>9</v>
      </c>
      <c r="D44" s="44">
        <f>D45+D46</f>
        <v>700</v>
      </c>
      <c r="E44" s="44">
        <f>E45+E46</f>
        <v>700</v>
      </c>
      <c r="F44" s="44"/>
      <c r="G44" s="44">
        <f>G45+G46</f>
        <v>601.97</v>
      </c>
      <c r="H44" s="48"/>
      <c r="I44" s="49"/>
      <c r="J44" s="49">
        <v>601.97</v>
      </c>
    </row>
    <row r="45" spans="1:10" s="45" customFormat="1" ht="11.25" hidden="1" customHeight="1" x14ac:dyDescent="0.2">
      <c r="A45" s="99"/>
      <c r="B45" s="99"/>
      <c r="C45" s="47" t="s">
        <v>45</v>
      </c>
      <c r="D45" s="44">
        <v>700</v>
      </c>
      <c r="E45" s="44">
        <v>700</v>
      </c>
      <c r="F45" s="44"/>
      <c r="G45" s="44">
        <v>601.97</v>
      </c>
      <c r="H45" s="48"/>
      <c r="I45" s="49"/>
      <c r="J45" s="49">
        <v>601.97</v>
      </c>
    </row>
    <row r="46" spans="1:10" s="45" customFormat="1" ht="11.25" hidden="1" customHeight="1" x14ac:dyDescent="0.2">
      <c r="A46" s="99"/>
      <c r="B46" s="99"/>
      <c r="C46" s="47" t="s">
        <v>27</v>
      </c>
      <c r="D46" s="44"/>
      <c r="E46" s="44"/>
      <c r="F46" s="44"/>
      <c r="G46" s="44"/>
      <c r="H46" s="48"/>
      <c r="I46" s="49"/>
      <c r="J46" s="49"/>
    </row>
    <row r="47" spans="1:10" s="45" customFormat="1" ht="11.25" hidden="1" customHeight="1" x14ac:dyDescent="0.2">
      <c r="A47" s="99"/>
      <c r="B47" s="99"/>
      <c r="C47" s="47" t="s">
        <v>10</v>
      </c>
      <c r="D47" s="44">
        <f>D48+D49</f>
        <v>0</v>
      </c>
      <c r="E47" s="44">
        <f>E48+E49</f>
        <v>0</v>
      </c>
      <c r="F47" s="44"/>
      <c r="G47" s="44">
        <f>G48+G49</f>
        <v>0</v>
      </c>
      <c r="H47" s="48"/>
      <c r="I47" s="49"/>
      <c r="J47" s="49">
        <v>0</v>
      </c>
    </row>
    <row r="48" spans="1:10" s="45" customFormat="1" ht="11.25" hidden="1" customHeight="1" x14ac:dyDescent="0.2">
      <c r="A48" s="99"/>
      <c r="B48" s="99"/>
      <c r="C48" s="47" t="s">
        <v>45</v>
      </c>
      <c r="D48" s="44"/>
      <c r="E48" s="44"/>
      <c r="F48" s="44"/>
      <c r="G48" s="44"/>
      <c r="H48" s="48"/>
      <c r="I48" s="49"/>
      <c r="J48" s="49"/>
    </row>
    <row r="49" spans="1:10" s="45" customFormat="1" ht="1.5" hidden="1" customHeight="1" x14ac:dyDescent="0.2">
      <c r="A49" s="99"/>
      <c r="B49" s="99"/>
      <c r="C49" s="47" t="s">
        <v>27</v>
      </c>
      <c r="D49" s="44"/>
      <c r="E49" s="44"/>
      <c r="F49" s="44"/>
      <c r="G49" s="44"/>
      <c r="H49" s="48"/>
      <c r="I49" s="49"/>
      <c r="J49" s="49"/>
    </row>
    <row r="50" spans="1:10" s="45" customFormat="1" ht="13.5" hidden="1" customHeight="1" x14ac:dyDescent="0.2">
      <c r="A50" s="99" t="s">
        <v>18</v>
      </c>
      <c r="B50" s="99" t="s">
        <v>29</v>
      </c>
      <c r="C50" s="47" t="s">
        <v>25</v>
      </c>
      <c r="D50" s="44">
        <f>D51+D54</f>
        <v>37835.5</v>
      </c>
      <c r="E50" s="44">
        <f>E51+E54</f>
        <v>35988.699999999997</v>
      </c>
      <c r="F50" s="44"/>
      <c r="G50" s="44">
        <f>G51+G54</f>
        <v>15376.5</v>
      </c>
      <c r="H50" s="48"/>
      <c r="I50" s="49">
        <f>I51+I54</f>
        <v>0</v>
      </c>
      <c r="J50" s="49">
        <f>J51+J54</f>
        <v>0</v>
      </c>
    </row>
    <row r="51" spans="1:10" s="45" customFormat="1" ht="12.75" hidden="1" customHeight="1" x14ac:dyDescent="0.2">
      <c r="A51" s="99"/>
      <c r="B51" s="99"/>
      <c r="C51" s="47" t="s">
        <v>9</v>
      </c>
      <c r="D51" s="44">
        <v>37835.5</v>
      </c>
      <c r="E51" s="44">
        <v>35988.699999999997</v>
      </c>
      <c r="F51" s="44"/>
      <c r="G51" s="44">
        <v>15376.5</v>
      </c>
      <c r="H51" s="48"/>
      <c r="I51" s="49"/>
      <c r="J51" s="49"/>
    </row>
    <row r="52" spans="1:10" s="45" customFormat="1" ht="1.1499999999999999" hidden="1" customHeight="1" x14ac:dyDescent="0.2">
      <c r="A52" s="99"/>
      <c r="B52" s="99"/>
      <c r="C52" s="47" t="s">
        <v>45</v>
      </c>
      <c r="D52" s="44">
        <v>37835.5</v>
      </c>
      <c r="E52" s="44">
        <v>35988.699999999997</v>
      </c>
      <c r="F52" s="44"/>
      <c r="G52" s="44">
        <v>15376.5</v>
      </c>
      <c r="H52" s="48"/>
      <c r="I52" s="49"/>
      <c r="J52" s="49">
        <v>15376.5</v>
      </c>
    </row>
    <row r="53" spans="1:10" s="45" customFormat="1" ht="11.25" hidden="1" customHeight="1" x14ac:dyDescent="0.2">
      <c r="A53" s="99"/>
      <c r="B53" s="99"/>
      <c r="C53" s="47" t="s">
        <v>27</v>
      </c>
      <c r="D53" s="44"/>
      <c r="E53" s="44"/>
      <c r="F53" s="44"/>
      <c r="G53" s="44"/>
      <c r="H53" s="48"/>
      <c r="I53" s="49"/>
      <c r="J53" s="49"/>
    </row>
    <row r="54" spans="1:10" s="45" customFormat="1" ht="18" hidden="1" customHeight="1" x14ac:dyDescent="0.2">
      <c r="A54" s="99"/>
      <c r="B54" s="99"/>
      <c r="C54" s="47" t="s">
        <v>10</v>
      </c>
      <c r="D54" s="44">
        <f>D55+D56</f>
        <v>0</v>
      </c>
      <c r="E54" s="44">
        <f>E55+E56</f>
        <v>0</v>
      </c>
      <c r="F54" s="44"/>
      <c r="G54" s="44">
        <f>G55+G56</f>
        <v>0</v>
      </c>
      <c r="H54" s="48"/>
      <c r="I54" s="49">
        <v>0</v>
      </c>
      <c r="J54" s="49">
        <v>0</v>
      </c>
    </row>
    <row r="55" spans="1:10" s="45" customFormat="1" ht="11.25" hidden="1" customHeight="1" x14ac:dyDescent="0.2">
      <c r="A55" s="99"/>
      <c r="B55" s="99"/>
      <c r="C55" s="47" t="s">
        <v>45</v>
      </c>
      <c r="D55" s="44"/>
      <c r="E55" s="44"/>
      <c r="F55" s="44"/>
      <c r="G55" s="44"/>
      <c r="H55" s="48"/>
      <c r="I55" s="49"/>
      <c r="J55" s="49"/>
    </row>
    <row r="56" spans="1:10" s="45" customFormat="1" ht="11.25" hidden="1" customHeight="1" x14ac:dyDescent="0.2">
      <c r="A56" s="99"/>
      <c r="B56" s="99"/>
      <c r="C56" s="47" t="s">
        <v>27</v>
      </c>
      <c r="D56" s="44"/>
      <c r="E56" s="44"/>
      <c r="F56" s="44"/>
      <c r="G56" s="44"/>
      <c r="H56" s="48"/>
      <c r="I56" s="49"/>
      <c r="J56" s="49"/>
    </row>
    <row r="57" spans="1:10" s="45" customFormat="1" ht="11.25" hidden="1" customHeight="1" x14ac:dyDescent="0.2">
      <c r="A57" s="99" t="s">
        <v>18</v>
      </c>
      <c r="B57" s="99" t="s">
        <v>30</v>
      </c>
      <c r="C57" s="47" t="s">
        <v>25</v>
      </c>
      <c r="D57" s="44">
        <f>D58+D61</f>
        <v>2117.1999999999998</v>
      </c>
      <c r="E57" s="44">
        <f>E58+E61</f>
        <v>2117.1999999999998</v>
      </c>
      <c r="F57" s="44"/>
      <c r="G57" s="44">
        <f>G58+G61</f>
        <v>1780.2</v>
      </c>
      <c r="H57" s="48"/>
      <c r="I57" s="49">
        <f>I58+I61</f>
        <v>0</v>
      </c>
      <c r="J57" s="49">
        <f>J58+J61</f>
        <v>0</v>
      </c>
    </row>
    <row r="58" spans="1:10" s="45" customFormat="1" ht="12" hidden="1" customHeight="1" x14ac:dyDescent="0.2">
      <c r="A58" s="99"/>
      <c r="B58" s="99"/>
      <c r="C58" s="47" t="s">
        <v>61</v>
      </c>
      <c r="D58" s="44">
        <f>D59+D60</f>
        <v>2117.1999999999998</v>
      </c>
      <c r="E58" s="44">
        <f>E59+E60</f>
        <v>2117.1999999999998</v>
      </c>
      <c r="F58" s="44"/>
      <c r="G58" s="44">
        <f>G59+G60</f>
        <v>1780.2</v>
      </c>
      <c r="H58" s="48"/>
      <c r="I58" s="49"/>
      <c r="J58" s="49"/>
    </row>
    <row r="59" spans="1:10" s="45" customFormat="1" ht="11.25" hidden="1" customHeight="1" x14ac:dyDescent="0.2">
      <c r="A59" s="99"/>
      <c r="B59" s="99"/>
      <c r="C59" s="47" t="s">
        <v>45</v>
      </c>
      <c r="D59" s="44">
        <v>2117.1999999999998</v>
      </c>
      <c r="E59" s="44">
        <v>2117.1999999999998</v>
      </c>
      <c r="F59" s="44"/>
      <c r="G59" s="44">
        <v>1780.2</v>
      </c>
      <c r="H59" s="48"/>
      <c r="I59" s="49"/>
      <c r="J59" s="49">
        <v>1780.2</v>
      </c>
    </row>
    <row r="60" spans="1:10" s="45" customFormat="1" ht="11.25" hidden="1" customHeight="1" x14ac:dyDescent="0.2">
      <c r="A60" s="99"/>
      <c r="B60" s="99"/>
      <c r="C60" s="47" t="s">
        <v>27</v>
      </c>
      <c r="D60" s="44"/>
      <c r="E60" s="44"/>
      <c r="F60" s="44"/>
      <c r="G60" s="44"/>
      <c r="H60" s="48"/>
      <c r="I60" s="49"/>
      <c r="J60" s="49"/>
    </row>
    <row r="61" spans="1:10" s="45" customFormat="1" ht="16.5" hidden="1" customHeight="1" x14ac:dyDescent="0.2">
      <c r="A61" s="99"/>
      <c r="B61" s="99"/>
      <c r="C61" s="47" t="s">
        <v>10</v>
      </c>
      <c r="D61" s="44">
        <f>D62+D63</f>
        <v>0</v>
      </c>
      <c r="E61" s="44">
        <f>E62+E63</f>
        <v>0</v>
      </c>
      <c r="F61" s="44"/>
      <c r="G61" s="44">
        <f>G62+G63</f>
        <v>0</v>
      </c>
      <c r="H61" s="48"/>
      <c r="I61" s="49">
        <v>0</v>
      </c>
      <c r="J61" s="49">
        <v>0</v>
      </c>
    </row>
    <row r="62" spans="1:10" s="45" customFormat="1" ht="0.6" customHeight="1" x14ac:dyDescent="0.2">
      <c r="A62" s="99"/>
      <c r="B62" s="99"/>
      <c r="C62" s="47" t="s">
        <v>45</v>
      </c>
      <c r="D62" s="44">
        <v>0</v>
      </c>
      <c r="E62" s="44">
        <v>0</v>
      </c>
      <c r="F62" s="44"/>
      <c r="G62" s="44">
        <v>0</v>
      </c>
      <c r="H62" s="48"/>
      <c r="I62" s="49"/>
      <c r="J62" s="49">
        <v>0</v>
      </c>
    </row>
    <row r="63" spans="1:10" s="45" customFormat="1" ht="11.25" hidden="1" customHeight="1" x14ac:dyDescent="0.2">
      <c r="A63" s="99"/>
      <c r="B63" s="99"/>
      <c r="C63" s="47" t="s">
        <v>27</v>
      </c>
      <c r="D63" s="44"/>
      <c r="E63" s="44"/>
      <c r="F63" s="44"/>
      <c r="G63" s="44"/>
      <c r="H63" s="48"/>
      <c r="I63" s="49"/>
      <c r="J63" s="49"/>
    </row>
    <row r="64" spans="1:10" s="45" customFormat="1" ht="24" customHeight="1" x14ac:dyDescent="0.2">
      <c r="A64" s="99" t="s">
        <v>48</v>
      </c>
      <c r="B64" s="99" t="s">
        <v>64</v>
      </c>
      <c r="C64" s="47" t="s">
        <v>25</v>
      </c>
      <c r="D64" s="44" t="e">
        <f>D65+D67</f>
        <v>#REF!</v>
      </c>
      <c r="E64" s="44" t="e">
        <f>E65+E67</f>
        <v>#REF!</v>
      </c>
      <c r="F64" s="44"/>
      <c r="G64" s="44" t="e">
        <f>G65+G67</f>
        <v>#REF!</v>
      </c>
      <c r="H64" s="48"/>
      <c r="I64" s="49">
        <f>I65+I67</f>
        <v>81377.899999999994</v>
      </c>
      <c r="J64" s="49">
        <f>J65+J67</f>
        <v>83095.67</v>
      </c>
    </row>
    <row r="65" spans="1:16" s="45" customFormat="1" ht="24.75" customHeight="1" x14ac:dyDescent="0.2">
      <c r="A65" s="99"/>
      <c r="B65" s="99"/>
      <c r="C65" s="47" t="s">
        <v>84</v>
      </c>
      <c r="D65" s="44" t="e">
        <f>D66+#REF!</f>
        <v>#REF!</v>
      </c>
      <c r="E65" s="44" t="e">
        <f>E66+#REF!</f>
        <v>#REF!</v>
      </c>
      <c r="F65" s="44"/>
      <c r="G65" s="44" t="e">
        <f>G66+#REF!</f>
        <v>#REF!</v>
      </c>
      <c r="H65" s="48"/>
      <c r="I65" s="49">
        <v>4254.7</v>
      </c>
      <c r="J65" s="49">
        <v>5972.47</v>
      </c>
    </row>
    <row r="66" spans="1:16" s="45" customFormat="1" ht="0.6" customHeight="1" x14ac:dyDescent="0.2">
      <c r="A66" s="99"/>
      <c r="B66" s="99"/>
      <c r="C66" s="47" t="s">
        <v>45</v>
      </c>
      <c r="D66" s="44">
        <v>0</v>
      </c>
      <c r="E66" s="44">
        <v>9350</v>
      </c>
      <c r="F66" s="44"/>
      <c r="G66" s="44">
        <v>0</v>
      </c>
      <c r="H66" s="48"/>
      <c r="I66" s="49"/>
      <c r="J66" s="49"/>
    </row>
    <row r="67" spans="1:16" s="45" customFormat="1" ht="17.45" customHeight="1" x14ac:dyDescent="0.2">
      <c r="A67" s="99"/>
      <c r="B67" s="99"/>
      <c r="C67" s="47" t="s">
        <v>10</v>
      </c>
      <c r="D67" s="44" t="e">
        <f>#REF!+#REF!</f>
        <v>#REF!</v>
      </c>
      <c r="E67" s="44" t="e">
        <f>#REF!+#REF!</f>
        <v>#REF!</v>
      </c>
      <c r="F67" s="44"/>
      <c r="G67" s="44" t="e">
        <f>#REF!+#REF!</f>
        <v>#REF!</v>
      </c>
      <c r="H67" s="48"/>
      <c r="I67" s="49">
        <v>77123.199999999997</v>
      </c>
      <c r="J67" s="49">
        <v>77123.199999999997</v>
      </c>
      <c r="P67" s="45" t="s">
        <v>104</v>
      </c>
    </row>
    <row r="68" spans="1:16" ht="18.75" customHeight="1" x14ac:dyDescent="0.2">
      <c r="A68" s="98" t="s">
        <v>17</v>
      </c>
      <c r="B68" s="98" t="s">
        <v>13</v>
      </c>
      <c r="C68" s="40" t="s">
        <v>25</v>
      </c>
      <c r="D68" s="41" t="e">
        <f>D69+D70</f>
        <v>#REF!</v>
      </c>
      <c r="E68" s="41" t="e">
        <f>E69+E70</f>
        <v>#REF!</v>
      </c>
      <c r="F68" s="41"/>
      <c r="G68" s="41" t="e">
        <f>G69+G70</f>
        <v>#REF!</v>
      </c>
      <c r="H68" s="42"/>
      <c r="I68" s="43">
        <f>I69+I70</f>
        <v>13264219.290000003</v>
      </c>
      <c r="J68" s="43">
        <f>J69+J70</f>
        <v>14482161.376</v>
      </c>
      <c r="K68" s="32"/>
    </row>
    <row r="69" spans="1:16" ht="16.5" customHeight="1" x14ac:dyDescent="0.2">
      <c r="A69" s="98"/>
      <c r="B69" s="98"/>
      <c r="C69" s="40" t="s">
        <v>84</v>
      </c>
      <c r="D69" s="41" t="e">
        <f>#REF!+#REF!</f>
        <v>#REF!</v>
      </c>
      <c r="E69" s="41" t="e">
        <f>#REF!+#REF!</f>
        <v>#REF!</v>
      </c>
      <c r="F69" s="41"/>
      <c r="G69" s="41" t="e">
        <f>#REF!+#REF!</f>
        <v>#REF!</v>
      </c>
      <c r="H69" s="42"/>
      <c r="I69" s="43">
        <f>I74+I95+I109+I130+I137+I142+I149+I161-0.01+I175</f>
        <v>8224661.5900000008</v>
      </c>
      <c r="J69" s="43">
        <f>J74+J95+J109+J130+J137+J142+J149+J161+J175</f>
        <v>8680763.313000001</v>
      </c>
    </row>
    <row r="70" spans="1:16" ht="17.25" customHeight="1" x14ac:dyDescent="0.2">
      <c r="A70" s="98"/>
      <c r="B70" s="98"/>
      <c r="C70" s="40" t="s">
        <v>10</v>
      </c>
      <c r="D70" s="44">
        <f>D71+D72</f>
        <v>2081627.9100000001</v>
      </c>
      <c r="E70" s="41">
        <f>E71+E72</f>
        <v>2205481.2000000002</v>
      </c>
      <c r="F70" s="41"/>
      <c r="G70" s="41">
        <f>G71+G72</f>
        <v>1116516.3400000001</v>
      </c>
      <c r="H70" s="42"/>
      <c r="I70" s="43">
        <f>I77+I98+I112+I133+I138+I145+I150+I164+I176</f>
        <v>5039557.7000000011</v>
      </c>
      <c r="J70" s="43">
        <f>J77+J98+J112+J133+J138+J145+J150+J164+J176</f>
        <v>5801398.0629999992</v>
      </c>
    </row>
    <row r="71" spans="1:16" ht="1.1499999999999999" hidden="1" customHeight="1" x14ac:dyDescent="0.2">
      <c r="A71" s="98"/>
      <c r="B71" s="98"/>
      <c r="C71" s="40" t="s">
        <v>45</v>
      </c>
      <c r="D71" s="41">
        <f>D78+D99+D106+D113+D120+D127+D134+D139+D146+D85+D151+D92+D158+D165+D172</f>
        <v>194300.90000000002</v>
      </c>
      <c r="E71" s="41">
        <f>E78+E99+E106+E113+E120+E127+E134+E139+E146+E85+E151+E92+E158+E165+E172</f>
        <v>194300.90000000002</v>
      </c>
      <c r="F71" s="41"/>
      <c r="G71" s="41">
        <f>G78+G99+G106+G113+G120+G127+G134+G139+G146+G85+G151+G92+G158+G165+G172</f>
        <v>115758.61</v>
      </c>
      <c r="H71" s="42"/>
      <c r="I71" s="43"/>
      <c r="J71" s="43">
        <v>115758.61</v>
      </c>
    </row>
    <row r="72" spans="1:16" ht="10.5" hidden="1" customHeight="1" x14ac:dyDescent="0.2">
      <c r="A72" s="98"/>
      <c r="B72" s="98"/>
      <c r="C72" s="40" t="s">
        <v>46</v>
      </c>
      <c r="D72" s="41">
        <f>D79+D100+D107+D114+D121+D128+D135+D140+D147+D86+D152+D93+D159+D166+D173</f>
        <v>1887327.01</v>
      </c>
      <c r="E72" s="41">
        <f>E79+E100+E107+E114+E121+E128+E135+E140+E147+E86+E152+E93+E159+E166+E173</f>
        <v>2011180.3</v>
      </c>
      <c r="F72" s="41"/>
      <c r="G72" s="41">
        <f>G79+G100+G107+G114+G121+G128+G135+G140+G147+G86+G152+G93+G159+G166+G173</f>
        <v>1000757.73</v>
      </c>
      <c r="H72" s="42"/>
      <c r="I72" s="43"/>
      <c r="J72" s="43">
        <v>1000757.73</v>
      </c>
    </row>
    <row r="73" spans="1:16" s="45" customFormat="1" ht="18.75" customHeight="1" x14ac:dyDescent="0.2">
      <c r="A73" s="99" t="s">
        <v>36</v>
      </c>
      <c r="B73" s="99" t="s">
        <v>68</v>
      </c>
      <c r="C73" s="47" t="s">
        <v>25</v>
      </c>
      <c r="D73" s="44">
        <f>D74+D77</f>
        <v>2268068.19</v>
      </c>
      <c r="E73" s="44">
        <f>E74+E77</f>
        <v>2269084.23</v>
      </c>
      <c r="F73" s="44"/>
      <c r="G73" s="44">
        <f>G74+G77</f>
        <v>1700193.9</v>
      </c>
      <c r="H73" s="48"/>
      <c r="I73" s="49">
        <f>I74+I77</f>
        <v>8984737</v>
      </c>
      <c r="J73" s="49">
        <f>J74+J77</f>
        <v>10888771.765999999</v>
      </c>
      <c r="K73" s="94"/>
    </row>
    <row r="74" spans="1:16" s="45" customFormat="1" ht="18" customHeight="1" x14ac:dyDescent="0.2">
      <c r="A74" s="99"/>
      <c r="B74" s="99"/>
      <c r="C74" s="47" t="s">
        <v>76</v>
      </c>
      <c r="D74" s="44">
        <f>D75+D76</f>
        <v>2268068.19</v>
      </c>
      <c r="E74" s="44">
        <f>E75+E76</f>
        <v>2269084.23</v>
      </c>
      <c r="F74" s="44"/>
      <c r="G74" s="44">
        <f>G75+G76</f>
        <v>1700193.9</v>
      </c>
      <c r="H74" s="48"/>
      <c r="I74" s="49">
        <v>8020078.4000000004</v>
      </c>
      <c r="J74" s="49">
        <v>8557243.773</v>
      </c>
      <c r="K74" s="94"/>
    </row>
    <row r="75" spans="1:16" s="45" customFormat="1" ht="11.25" hidden="1" customHeight="1" x14ac:dyDescent="0.2">
      <c r="A75" s="99"/>
      <c r="B75" s="99"/>
      <c r="C75" s="47" t="s">
        <v>45</v>
      </c>
      <c r="D75" s="44">
        <v>2268068.19</v>
      </c>
      <c r="E75" s="44">
        <v>2269084.23</v>
      </c>
      <c r="F75" s="44"/>
      <c r="G75" s="44">
        <v>1700193.9</v>
      </c>
      <c r="H75" s="48"/>
      <c r="I75" s="49"/>
      <c r="J75" s="49"/>
      <c r="K75" s="94"/>
    </row>
    <row r="76" spans="1:16" s="45" customFormat="1" ht="11.25" hidden="1" customHeight="1" x14ac:dyDescent="0.2">
      <c r="A76" s="99"/>
      <c r="B76" s="99"/>
      <c r="C76" s="47" t="s">
        <v>27</v>
      </c>
      <c r="D76" s="44"/>
      <c r="E76" s="44"/>
      <c r="F76" s="44"/>
      <c r="G76" s="44"/>
      <c r="H76" s="48"/>
      <c r="I76" s="49"/>
      <c r="J76" s="49"/>
      <c r="K76" s="94"/>
    </row>
    <row r="77" spans="1:16" s="45" customFormat="1" ht="15.75" customHeight="1" x14ac:dyDescent="0.2">
      <c r="A77" s="99"/>
      <c r="B77" s="99"/>
      <c r="C77" s="47" t="s">
        <v>10</v>
      </c>
      <c r="D77" s="44">
        <f>D78+D79</f>
        <v>0</v>
      </c>
      <c r="E77" s="44">
        <f>E78+E79</f>
        <v>0</v>
      </c>
      <c r="F77" s="44"/>
      <c r="G77" s="44">
        <f>G78+G79</f>
        <v>0</v>
      </c>
      <c r="H77" s="48"/>
      <c r="I77" s="49">
        <v>964658.6</v>
      </c>
      <c r="J77" s="49">
        <v>2331527.9929999998</v>
      </c>
      <c r="K77" s="94"/>
    </row>
    <row r="78" spans="1:16" s="45" customFormat="1" ht="0.75" hidden="1" customHeight="1" x14ac:dyDescent="0.2">
      <c r="A78" s="99"/>
      <c r="B78" s="99"/>
      <c r="C78" s="47" t="s">
        <v>45</v>
      </c>
      <c r="D78" s="44"/>
      <c r="E78" s="44"/>
      <c r="F78" s="44"/>
      <c r="G78" s="44"/>
      <c r="H78" s="48"/>
      <c r="I78" s="49"/>
      <c r="J78" s="49"/>
    </row>
    <row r="79" spans="1:16" s="45" customFormat="1" ht="11.25" hidden="1" customHeight="1" x14ac:dyDescent="0.2">
      <c r="A79" s="99"/>
      <c r="B79" s="99"/>
      <c r="C79" s="47" t="s">
        <v>27</v>
      </c>
      <c r="D79" s="44"/>
      <c r="E79" s="44"/>
      <c r="F79" s="44"/>
      <c r="G79" s="44"/>
      <c r="H79" s="48"/>
      <c r="I79" s="49"/>
      <c r="J79" s="49"/>
    </row>
    <row r="80" spans="1:16" s="45" customFormat="1" ht="11.25" hidden="1" customHeight="1" x14ac:dyDescent="0.2">
      <c r="A80" s="99"/>
      <c r="B80" s="99"/>
      <c r="C80" s="47" t="s">
        <v>25</v>
      </c>
      <c r="D80" s="44">
        <f>D81+D84</f>
        <v>4289919.46</v>
      </c>
      <c r="E80" s="44">
        <f>E81+E84</f>
        <v>4426414.2</v>
      </c>
      <c r="F80" s="44"/>
      <c r="G80" s="44">
        <f>G81+G84</f>
        <v>3262136.04</v>
      </c>
      <c r="H80" s="48"/>
      <c r="I80" s="49"/>
      <c r="J80" s="49"/>
    </row>
    <row r="81" spans="1:10" s="45" customFormat="1" ht="11.25" hidden="1" customHeight="1" x14ac:dyDescent="0.2">
      <c r="A81" s="99"/>
      <c r="B81" s="99"/>
      <c r="C81" s="47" t="s">
        <v>9</v>
      </c>
      <c r="D81" s="44">
        <f>D82+D83</f>
        <v>4284980.76</v>
      </c>
      <c r="E81" s="44">
        <f>E82+E83</f>
        <v>4421475.5</v>
      </c>
      <c r="F81" s="44"/>
      <c r="G81" s="44">
        <f>G82+G83</f>
        <v>3261713.98</v>
      </c>
      <c r="H81" s="48"/>
      <c r="I81" s="49"/>
      <c r="J81" s="49"/>
    </row>
    <row r="82" spans="1:10" s="45" customFormat="1" ht="11.25" hidden="1" customHeight="1" x14ac:dyDescent="0.2">
      <c r="A82" s="99"/>
      <c r="B82" s="99"/>
      <c r="C82" s="47" t="s">
        <v>45</v>
      </c>
      <c r="D82" s="44">
        <f>4289919.46-4938.7</f>
        <v>4284980.76</v>
      </c>
      <c r="E82" s="44">
        <f>4426414.2-4938.7</f>
        <v>4421475.5</v>
      </c>
      <c r="F82" s="44"/>
      <c r="G82" s="44">
        <f>3262136.04-422.06</f>
        <v>3261713.98</v>
      </c>
      <c r="H82" s="48"/>
      <c r="I82" s="49"/>
      <c r="J82" s="49"/>
    </row>
    <row r="83" spans="1:10" s="45" customFormat="1" ht="11.25" hidden="1" customHeight="1" x14ac:dyDescent="0.2">
      <c r="A83" s="99"/>
      <c r="B83" s="99"/>
      <c r="C83" s="47" t="s">
        <v>27</v>
      </c>
      <c r="D83" s="44"/>
      <c r="E83" s="44"/>
      <c r="F83" s="44"/>
      <c r="G83" s="44"/>
      <c r="H83" s="48"/>
      <c r="I83" s="49"/>
      <c r="J83" s="49"/>
    </row>
    <row r="84" spans="1:10" s="45" customFormat="1" ht="11.25" hidden="1" customHeight="1" x14ac:dyDescent="0.2">
      <c r="A84" s="99"/>
      <c r="B84" s="99"/>
      <c r="C84" s="47" t="s">
        <v>10</v>
      </c>
      <c r="D84" s="44">
        <f>D85+D86</f>
        <v>4938.7</v>
      </c>
      <c r="E84" s="44">
        <f>E85+E86</f>
        <v>4938.7</v>
      </c>
      <c r="F84" s="44"/>
      <c r="G84" s="53">
        <f>G85+G86</f>
        <v>422.06</v>
      </c>
      <c r="H84" s="48"/>
      <c r="I84" s="49"/>
      <c r="J84" s="49"/>
    </row>
    <row r="85" spans="1:10" s="45" customFormat="1" ht="11.25" hidden="1" customHeight="1" x14ac:dyDescent="0.2">
      <c r="A85" s="99"/>
      <c r="B85" s="99"/>
      <c r="C85" s="47" t="s">
        <v>45</v>
      </c>
      <c r="D85" s="44">
        <v>4938.7</v>
      </c>
      <c r="E85" s="44">
        <v>4938.7</v>
      </c>
      <c r="F85" s="44"/>
      <c r="G85" s="44">
        <v>422.06</v>
      </c>
      <c r="H85" s="48"/>
      <c r="I85" s="49"/>
      <c r="J85" s="49"/>
    </row>
    <row r="86" spans="1:10" s="45" customFormat="1" ht="11.25" hidden="1" customHeight="1" x14ac:dyDescent="0.2">
      <c r="A86" s="99"/>
      <c r="B86" s="99"/>
      <c r="C86" s="47" t="s">
        <v>27</v>
      </c>
      <c r="D86" s="44"/>
      <c r="E86" s="44"/>
      <c r="F86" s="44"/>
      <c r="G86" s="44"/>
      <c r="H86" s="48"/>
      <c r="I86" s="49"/>
      <c r="J86" s="49"/>
    </row>
    <row r="87" spans="1:10" s="45" customFormat="1" ht="11.25" hidden="1" customHeight="1" x14ac:dyDescent="0.2">
      <c r="A87" s="99"/>
      <c r="B87" s="99"/>
      <c r="C87" s="47" t="s">
        <v>25</v>
      </c>
      <c r="D87" s="44">
        <f>D88+D91</f>
        <v>9806.34</v>
      </c>
      <c r="E87" s="44">
        <f>E88+E91</f>
        <v>9806.34</v>
      </c>
      <c r="F87" s="44"/>
      <c r="G87" s="44">
        <f>G88+G91</f>
        <v>4254.37</v>
      </c>
      <c r="H87" s="48"/>
      <c r="I87" s="49"/>
      <c r="J87" s="49"/>
    </row>
    <row r="88" spans="1:10" s="45" customFormat="1" ht="11.25" hidden="1" customHeight="1" x14ac:dyDescent="0.2">
      <c r="A88" s="99"/>
      <c r="B88" s="99"/>
      <c r="C88" s="47" t="s">
        <v>9</v>
      </c>
      <c r="D88" s="44">
        <v>686.44</v>
      </c>
      <c r="E88" s="44">
        <v>686.44</v>
      </c>
      <c r="F88" s="44"/>
      <c r="G88" s="44">
        <f>G89+G90</f>
        <v>297.8</v>
      </c>
      <c r="H88" s="48"/>
      <c r="I88" s="49"/>
      <c r="J88" s="49"/>
    </row>
    <row r="89" spans="1:10" s="45" customFormat="1" ht="11.25" hidden="1" customHeight="1" x14ac:dyDescent="0.2">
      <c r="A89" s="99"/>
      <c r="B89" s="99"/>
      <c r="C89" s="47" t="s">
        <v>45</v>
      </c>
      <c r="D89" s="44">
        <v>686.44</v>
      </c>
      <c r="E89" s="44">
        <v>686.44</v>
      </c>
      <c r="F89" s="44"/>
      <c r="G89" s="44">
        <v>297.8</v>
      </c>
      <c r="H89" s="48"/>
      <c r="I89" s="49"/>
      <c r="J89" s="49"/>
    </row>
    <row r="90" spans="1:10" s="45" customFormat="1" ht="11.25" hidden="1" customHeight="1" x14ac:dyDescent="0.2">
      <c r="A90" s="99"/>
      <c r="B90" s="99"/>
      <c r="C90" s="47" t="s">
        <v>27</v>
      </c>
      <c r="D90" s="44"/>
      <c r="E90" s="44"/>
      <c r="F90" s="44"/>
      <c r="G90" s="44"/>
      <c r="H90" s="48"/>
      <c r="I90" s="49"/>
      <c r="J90" s="49"/>
    </row>
    <row r="91" spans="1:10" s="45" customFormat="1" ht="11.25" hidden="1" customHeight="1" x14ac:dyDescent="0.2">
      <c r="A91" s="99"/>
      <c r="B91" s="99"/>
      <c r="C91" s="47" t="s">
        <v>10</v>
      </c>
      <c r="D91" s="44">
        <f>D92+D93</f>
        <v>9119.9</v>
      </c>
      <c r="E91" s="44">
        <f>E92+E93</f>
        <v>9119.9</v>
      </c>
      <c r="F91" s="44"/>
      <c r="G91" s="44">
        <f>G92+G93</f>
        <v>3956.57</v>
      </c>
      <c r="H91" s="48"/>
      <c r="I91" s="49"/>
      <c r="J91" s="49"/>
    </row>
    <row r="92" spans="1:10" s="45" customFormat="1" ht="11.25" hidden="1" customHeight="1" x14ac:dyDescent="0.2">
      <c r="A92" s="99"/>
      <c r="B92" s="99"/>
      <c r="C92" s="47" t="s">
        <v>45</v>
      </c>
      <c r="D92" s="44">
        <v>9119.9</v>
      </c>
      <c r="E92" s="44">
        <v>9119.9</v>
      </c>
      <c r="F92" s="44"/>
      <c r="G92" s="44">
        <v>3956.57</v>
      </c>
      <c r="H92" s="48"/>
      <c r="I92" s="49"/>
      <c r="J92" s="49"/>
    </row>
    <row r="93" spans="1:10" s="45" customFormat="1" ht="11.25" hidden="1" customHeight="1" x14ac:dyDescent="0.2">
      <c r="A93" s="99"/>
      <c r="B93" s="99"/>
      <c r="C93" s="47" t="s">
        <v>27</v>
      </c>
      <c r="D93" s="44"/>
      <c r="E93" s="44"/>
      <c r="F93" s="44"/>
      <c r="G93" s="44"/>
      <c r="H93" s="48"/>
      <c r="I93" s="49"/>
      <c r="J93" s="49"/>
    </row>
    <row r="94" spans="1:10" s="45" customFormat="1" ht="15" hidden="1" customHeight="1" x14ac:dyDescent="0.2">
      <c r="A94" s="99" t="s">
        <v>36</v>
      </c>
      <c r="B94" s="104" t="s">
        <v>28</v>
      </c>
      <c r="C94" s="47" t="s">
        <v>25</v>
      </c>
      <c r="D94" s="44">
        <f>D95+D98</f>
        <v>14778.5</v>
      </c>
      <c r="E94" s="44">
        <f>E95+E98</f>
        <v>14778.5</v>
      </c>
      <c r="F94" s="44"/>
      <c r="G94" s="44">
        <f>G95+G98</f>
        <v>12901.869999999999</v>
      </c>
      <c r="H94" s="48"/>
      <c r="I94" s="49">
        <f>I95+I98</f>
        <v>0</v>
      </c>
      <c r="J94" s="49">
        <f>J95+J98</f>
        <v>0</v>
      </c>
    </row>
    <row r="95" spans="1:10" s="45" customFormat="1" ht="14.25" hidden="1" customHeight="1" x14ac:dyDescent="0.2">
      <c r="A95" s="99"/>
      <c r="B95" s="104"/>
      <c r="C95" s="47" t="s">
        <v>9</v>
      </c>
      <c r="D95" s="44">
        <f>D96+D97</f>
        <v>14778.5</v>
      </c>
      <c r="E95" s="44">
        <f>E96+E97</f>
        <v>14778.5</v>
      </c>
      <c r="F95" s="44"/>
      <c r="G95" s="44">
        <f>G96+G97</f>
        <v>12901.869999999999</v>
      </c>
      <c r="H95" s="48"/>
      <c r="I95" s="49"/>
      <c r="J95" s="49"/>
    </row>
    <row r="96" spans="1:10" s="45" customFormat="1" ht="11.25" hidden="1" customHeight="1" x14ac:dyDescent="0.2">
      <c r="A96" s="99"/>
      <c r="B96" s="104"/>
      <c r="C96" s="47" t="s">
        <v>45</v>
      </c>
      <c r="D96" s="44">
        <f>2500+12278.5</f>
        <v>14778.5</v>
      </c>
      <c r="E96" s="44">
        <f>2500+12278.5</f>
        <v>14778.5</v>
      </c>
      <c r="F96" s="44"/>
      <c r="G96" s="44">
        <f>850.07+12051.8</f>
        <v>12901.869999999999</v>
      </c>
      <c r="H96" s="48"/>
      <c r="I96" s="49"/>
      <c r="J96" s="49"/>
    </row>
    <row r="97" spans="1:11" s="45" customFormat="1" ht="11.25" hidden="1" customHeight="1" x14ac:dyDescent="0.2">
      <c r="A97" s="99"/>
      <c r="B97" s="104"/>
      <c r="C97" s="47" t="s">
        <v>27</v>
      </c>
      <c r="D97" s="44"/>
      <c r="E97" s="44"/>
      <c r="F97" s="44"/>
      <c r="G97" s="44"/>
      <c r="H97" s="48"/>
      <c r="I97" s="49"/>
      <c r="J97" s="49"/>
    </row>
    <row r="98" spans="1:11" s="45" customFormat="1" ht="14.25" hidden="1" customHeight="1" x14ac:dyDescent="0.2">
      <c r="A98" s="99"/>
      <c r="B98" s="104"/>
      <c r="C98" s="47" t="s">
        <v>10</v>
      </c>
      <c r="D98" s="44">
        <f>D99+D100</f>
        <v>0</v>
      </c>
      <c r="E98" s="44">
        <f>E99+E100</f>
        <v>0</v>
      </c>
      <c r="F98" s="44"/>
      <c r="G98" s="44">
        <f>G99+G100</f>
        <v>0</v>
      </c>
      <c r="H98" s="48"/>
      <c r="I98" s="49">
        <v>0</v>
      </c>
      <c r="J98" s="49">
        <v>0</v>
      </c>
    </row>
    <row r="99" spans="1:11" s="45" customFormat="1" ht="11.25" hidden="1" customHeight="1" x14ac:dyDescent="0.2">
      <c r="A99" s="99"/>
      <c r="B99" s="104"/>
      <c r="C99" s="47" t="s">
        <v>45</v>
      </c>
      <c r="D99" s="44"/>
      <c r="E99" s="44"/>
      <c r="F99" s="44"/>
      <c r="G99" s="44"/>
      <c r="H99" s="48"/>
      <c r="I99" s="49"/>
      <c r="J99" s="49"/>
    </row>
    <row r="100" spans="1:11" s="45" customFormat="1" ht="11.25" hidden="1" customHeight="1" x14ac:dyDescent="0.2">
      <c r="A100" s="99"/>
      <c r="B100" s="104"/>
      <c r="C100" s="47" t="s">
        <v>27</v>
      </c>
      <c r="D100" s="44"/>
      <c r="E100" s="44"/>
      <c r="F100" s="44"/>
      <c r="G100" s="44"/>
      <c r="H100" s="48"/>
      <c r="I100" s="49"/>
      <c r="J100" s="49"/>
    </row>
    <row r="101" spans="1:11" s="45" customFormat="1" ht="1.5" hidden="1" customHeight="1" x14ac:dyDescent="0.2">
      <c r="A101" s="99" t="s">
        <v>36</v>
      </c>
      <c r="B101" s="105" t="s">
        <v>37</v>
      </c>
      <c r="C101" s="47" t="s">
        <v>25</v>
      </c>
      <c r="D101" s="44">
        <f>D102+D105</f>
        <v>0</v>
      </c>
      <c r="E101" s="44">
        <f>E102+E105</f>
        <v>0</v>
      </c>
      <c r="F101" s="44"/>
      <c r="G101" s="44">
        <f>G102+G105</f>
        <v>0</v>
      </c>
      <c r="H101" s="48"/>
      <c r="I101" s="49"/>
      <c r="J101" s="49">
        <v>0</v>
      </c>
    </row>
    <row r="102" spans="1:11" s="45" customFormat="1" ht="11.25" hidden="1" customHeight="1" x14ac:dyDescent="0.2">
      <c r="A102" s="99"/>
      <c r="B102" s="105"/>
      <c r="C102" s="47" t="s">
        <v>9</v>
      </c>
      <c r="D102" s="44">
        <f>D103+D104</f>
        <v>0</v>
      </c>
      <c r="E102" s="44">
        <f>E103+E104</f>
        <v>0</v>
      </c>
      <c r="F102" s="44"/>
      <c r="G102" s="44">
        <f>G103+G104</f>
        <v>0</v>
      </c>
      <c r="H102" s="48"/>
      <c r="I102" s="49"/>
      <c r="J102" s="49">
        <v>0</v>
      </c>
    </row>
    <row r="103" spans="1:11" s="45" customFormat="1" ht="11.25" hidden="1" customHeight="1" x14ac:dyDescent="0.2">
      <c r="A103" s="99"/>
      <c r="B103" s="105"/>
      <c r="C103" s="47" t="s">
        <v>45</v>
      </c>
      <c r="D103" s="44"/>
      <c r="E103" s="44"/>
      <c r="F103" s="44"/>
      <c r="G103" s="44"/>
      <c r="H103" s="48"/>
      <c r="I103" s="49"/>
      <c r="J103" s="49"/>
    </row>
    <row r="104" spans="1:11" s="45" customFormat="1" ht="11.25" hidden="1" customHeight="1" x14ac:dyDescent="0.2">
      <c r="A104" s="99"/>
      <c r="B104" s="105"/>
      <c r="C104" s="47" t="s">
        <v>46</v>
      </c>
      <c r="D104" s="44"/>
      <c r="E104" s="44"/>
      <c r="F104" s="44"/>
      <c r="G104" s="44"/>
      <c r="H104" s="48"/>
      <c r="I104" s="49"/>
      <c r="J104" s="49"/>
    </row>
    <row r="105" spans="1:11" s="45" customFormat="1" ht="11.25" hidden="1" customHeight="1" x14ac:dyDescent="0.2">
      <c r="A105" s="99"/>
      <c r="B105" s="105"/>
      <c r="C105" s="47" t="s">
        <v>10</v>
      </c>
      <c r="D105" s="44">
        <f>D106+D107</f>
        <v>0</v>
      </c>
      <c r="E105" s="44">
        <f>E106+E107</f>
        <v>0</v>
      </c>
      <c r="F105" s="44"/>
      <c r="G105" s="44">
        <f>G106+G107</f>
        <v>0</v>
      </c>
      <c r="H105" s="48"/>
      <c r="I105" s="49"/>
      <c r="J105" s="49">
        <v>0</v>
      </c>
    </row>
    <row r="106" spans="1:11" s="45" customFormat="1" ht="11.25" hidden="1" customHeight="1" x14ac:dyDescent="0.2">
      <c r="A106" s="99"/>
      <c r="B106" s="105"/>
      <c r="C106" s="47" t="s">
        <v>45</v>
      </c>
      <c r="D106" s="44"/>
      <c r="E106" s="44"/>
      <c r="F106" s="44"/>
      <c r="G106" s="44"/>
      <c r="H106" s="48"/>
      <c r="I106" s="49"/>
      <c r="J106" s="49"/>
    </row>
    <row r="107" spans="1:11" s="45" customFormat="1" ht="11.25" hidden="1" customHeight="1" x14ac:dyDescent="0.2">
      <c r="A107" s="99"/>
      <c r="B107" s="105"/>
      <c r="C107" s="47" t="s">
        <v>46</v>
      </c>
      <c r="D107" s="44"/>
      <c r="E107" s="44"/>
      <c r="F107" s="44"/>
      <c r="G107" s="44"/>
      <c r="H107" s="48"/>
      <c r="I107" s="49"/>
      <c r="J107" s="49"/>
    </row>
    <row r="108" spans="1:11" s="45" customFormat="1" ht="19.5" customHeight="1" x14ac:dyDescent="0.2">
      <c r="A108" s="99" t="s">
        <v>36</v>
      </c>
      <c r="B108" s="105" t="s">
        <v>95</v>
      </c>
      <c r="C108" s="47" t="s">
        <v>25</v>
      </c>
      <c r="D108" s="44">
        <f>D109+D112</f>
        <v>145509.5</v>
      </c>
      <c r="E108" s="44">
        <f>E109+E112</f>
        <v>145509.5</v>
      </c>
      <c r="F108" s="44"/>
      <c r="G108" s="44">
        <f>G109+G112</f>
        <v>81843.790000000008</v>
      </c>
      <c r="H108" s="48"/>
      <c r="I108" s="49">
        <f>I109+I112</f>
        <v>2657788.8000000003</v>
      </c>
      <c r="J108" s="49">
        <f>J109+J112</f>
        <v>3395588.3499999996</v>
      </c>
      <c r="K108" s="94"/>
    </row>
    <row r="109" spans="1:11" s="45" customFormat="1" ht="15.75" customHeight="1" x14ac:dyDescent="0.2">
      <c r="A109" s="99"/>
      <c r="B109" s="105"/>
      <c r="C109" s="47" t="s">
        <v>84</v>
      </c>
      <c r="D109" s="44">
        <f>D110+D111</f>
        <v>1455.1</v>
      </c>
      <c r="E109" s="44">
        <f>E110+E111</f>
        <v>1455.1</v>
      </c>
      <c r="F109" s="44"/>
      <c r="G109" s="44">
        <f>G110+G111</f>
        <v>818.44</v>
      </c>
      <c r="H109" s="48"/>
      <c r="I109" s="49">
        <v>51924.1</v>
      </c>
      <c r="J109" s="49">
        <v>58317.279999999999</v>
      </c>
      <c r="K109" s="94"/>
    </row>
    <row r="110" spans="1:11" s="45" customFormat="1" ht="11.25" hidden="1" customHeight="1" x14ac:dyDescent="0.2">
      <c r="A110" s="99"/>
      <c r="B110" s="105"/>
      <c r="C110" s="47" t="s">
        <v>45</v>
      </c>
      <c r="D110" s="44"/>
      <c r="E110" s="44"/>
      <c r="F110" s="44"/>
      <c r="G110" s="44"/>
      <c r="H110" s="48"/>
      <c r="I110" s="49"/>
      <c r="J110" s="49"/>
      <c r="K110" s="94"/>
    </row>
    <row r="111" spans="1:11" s="45" customFormat="1" ht="11.25" hidden="1" customHeight="1" x14ac:dyDescent="0.2">
      <c r="A111" s="99"/>
      <c r="B111" s="105"/>
      <c r="C111" s="47" t="s">
        <v>46</v>
      </c>
      <c r="D111" s="44">
        <v>1455.1</v>
      </c>
      <c r="E111" s="44">
        <f>1455.1</f>
        <v>1455.1</v>
      </c>
      <c r="F111" s="44"/>
      <c r="G111" s="44">
        <f>818.44</f>
        <v>818.44</v>
      </c>
      <c r="H111" s="48"/>
      <c r="I111" s="49"/>
      <c r="J111" s="49"/>
      <c r="K111" s="94"/>
    </row>
    <row r="112" spans="1:11" s="45" customFormat="1" ht="17.25" customHeight="1" x14ac:dyDescent="0.2">
      <c r="A112" s="99"/>
      <c r="B112" s="105"/>
      <c r="C112" s="47" t="s">
        <v>10</v>
      </c>
      <c r="D112" s="44">
        <f>D113+D114</f>
        <v>144054.39999999999</v>
      </c>
      <c r="E112" s="44">
        <f>E113+E114</f>
        <v>144054.39999999999</v>
      </c>
      <c r="F112" s="44"/>
      <c r="G112" s="44">
        <f>G113+G114</f>
        <v>81025.350000000006</v>
      </c>
      <c r="H112" s="48"/>
      <c r="I112" s="49">
        <v>2605864.7000000002</v>
      </c>
      <c r="J112" s="49">
        <v>3337271.07</v>
      </c>
      <c r="K112" s="94"/>
    </row>
    <row r="113" spans="1:10" s="45" customFormat="1" ht="11.25" hidden="1" customHeight="1" x14ac:dyDescent="0.2">
      <c r="A113" s="99"/>
      <c r="B113" s="105"/>
      <c r="C113" s="47" t="s">
        <v>45</v>
      </c>
      <c r="D113" s="44"/>
      <c r="E113" s="44"/>
      <c r="F113" s="44"/>
      <c r="G113" s="44"/>
      <c r="H113" s="48"/>
      <c r="I113" s="49"/>
      <c r="J113" s="49"/>
    </row>
    <row r="114" spans="1:10" s="45" customFormat="1" ht="10.5" hidden="1" customHeight="1" x14ac:dyDescent="0.2">
      <c r="A114" s="99"/>
      <c r="B114" s="105"/>
      <c r="C114" s="47" t="s">
        <v>46</v>
      </c>
      <c r="D114" s="44">
        <v>144054.39999999999</v>
      </c>
      <c r="E114" s="44">
        <v>144054.39999999999</v>
      </c>
      <c r="F114" s="44"/>
      <c r="G114" s="44">
        <f>81025.35</f>
        <v>81025.350000000006</v>
      </c>
      <c r="H114" s="48"/>
      <c r="I114" s="49"/>
      <c r="J114" s="49"/>
    </row>
    <row r="115" spans="1:10" s="45" customFormat="1" ht="11.25" hidden="1" customHeight="1" x14ac:dyDescent="0.2">
      <c r="A115" s="99"/>
      <c r="B115" s="104" t="s">
        <v>54</v>
      </c>
      <c r="C115" s="47" t="s">
        <v>25</v>
      </c>
      <c r="D115" s="44">
        <f>D116+D119</f>
        <v>418244.6</v>
      </c>
      <c r="E115" s="44">
        <f>E116+E119</f>
        <v>431274.6</v>
      </c>
      <c r="F115" s="44"/>
      <c r="G115" s="44">
        <f>G116+G119</f>
        <v>212431.33000000002</v>
      </c>
      <c r="H115" s="48"/>
      <c r="I115" s="49"/>
      <c r="J115" s="49"/>
    </row>
    <row r="116" spans="1:10" s="45" customFormat="1" ht="10.5" hidden="1" customHeight="1" x14ac:dyDescent="0.2">
      <c r="A116" s="99"/>
      <c r="B116" s="104"/>
      <c r="C116" s="47" t="s">
        <v>9</v>
      </c>
      <c r="D116" s="44">
        <f>D117+D118</f>
        <v>29277.1</v>
      </c>
      <c r="E116" s="44">
        <f>E117+E118</f>
        <v>42307.1</v>
      </c>
      <c r="F116" s="44"/>
      <c r="G116" s="44">
        <f>G117+G118</f>
        <v>17425.07</v>
      </c>
      <c r="H116" s="48"/>
      <c r="I116" s="49"/>
      <c r="J116" s="49"/>
    </row>
    <row r="117" spans="1:10" s="45" customFormat="1" ht="11.25" hidden="1" customHeight="1" x14ac:dyDescent="0.2">
      <c r="A117" s="99"/>
      <c r="B117" s="104"/>
      <c r="C117" s="47" t="s">
        <v>45</v>
      </c>
      <c r="D117" s="44"/>
      <c r="E117" s="44"/>
      <c r="F117" s="44"/>
      <c r="G117" s="44"/>
      <c r="H117" s="48"/>
      <c r="I117" s="49"/>
      <c r="J117" s="49"/>
    </row>
    <row r="118" spans="1:10" s="45" customFormat="1" ht="11.25" hidden="1" customHeight="1" x14ac:dyDescent="0.2">
      <c r="A118" s="99"/>
      <c r="B118" s="104"/>
      <c r="C118" s="47" t="s">
        <v>46</v>
      </c>
      <c r="D118" s="44">
        <v>29277.1</v>
      </c>
      <c r="E118" s="44">
        <f>29277.1+10000+3030</f>
        <v>42307.1</v>
      </c>
      <c r="F118" s="44"/>
      <c r="G118" s="44">
        <f>14677.88+2747.19</f>
        <v>17425.07</v>
      </c>
      <c r="H118" s="48"/>
      <c r="I118" s="49"/>
      <c r="J118" s="49"/>
    </row>
    <row r="119" spans="1:10" s="45" customFormat="1" ht="11.25" hidden="1" customHeight="1" x14ac:dyDescent="0.2">
      <c r="A119" s="99"/>
      <c r="B119" s="104"/>
      <c r="C119" s="47" t="s">
        <v>10</v>
      </c>
      <c r="D119" s="44">
        <f>D120+D121</f>
        <v>388967.5</v>
      </c>
      <c r="E119" s="44">
        <f>E120+E121</f>
        <v>388967.5</v>
      </c>
      <c r="F119" s="44"/>
      <c r="G119" s="44">
        <f>G120+G121</f>
        <v>195006.26</v>
      </c>
      <c r="H119" s="48"/>
      <c r="I119" s="49"/>
      <c r="J119" s="49"/>
    </row>
    <row r="120" spans="1:10" s="45" customFormat="1" ht="11.25" hidden="1" customHeight="1" x14ac:dyDescent="0.2">
      <c r="A120" s="99"/>
      <c r="B120" s="104"/>
      <c r="C120" s="47" t="s">
        <v>45</v>
      </c>
      <c r="D120" s="44"/>
      <c r="E120" s="44"/>
      <c r="F120" s="44"/>
      <c r="G120" s="44"/>
      <c r="H120" s="48"/>
      <c r="I120" s="49"/>
      <c r="J120" s="49"/>
    </row>
    <row r="121" spans="1:10" s="45" customFormat="1" ht="7.5" hidden="1" customHeight="1" x14ac:dyDescent="0.2">
      <c r="A121" s="99"/>
      <c r="B121" s="104"/>
      <c r="C121" s="47" t="s">
        <v>46</v>
      </c>
      <c r="D121" s="44">
        <v>388967.5</v>
      </c>
      <c r="E121" s="44">
        <f>388967.5</f>
        <v>388967.5</v>
      </c>
      <c r="F121" s="44"/>
      <c r="G121" s="44">
        <f>195006.26</f>
        <v>195006.26</v>
      </c>
      <c r="H121" s="48"/>
      <c r="I121" s="49"/>
      <c r="J121" s="49"/>
    </row>
    <row r="122" spans="1:10" s="45" customFormat="1" ht="1.5" hidden="1" customHeight="1" x14ac:dyDescent="0.2">
      <c r="A122" s="99" t="s">
        <v>36</v>
      </c>
      <c r="B122" s="105" t="s">
        <v>38</v>
      </c>
      <c r="C122" s="47" t="s">
        <v>25</v>
      </c>
      <c r="D122" s="44">
        <f>D123+D126</f>
        <v>0</v>
      </c>
      <c r="E122" s="44">
        <f>E123+E126</f>
        <v>0</v>
      </c>
      <c r="F122" s="44"/>
      <c r="G122" s="44">
        <f>G123+G126</f>
        <v>0</v>
      </c>
      <c r="H122" s="48"/>
      <c r="I122" s="49"/>
      <c r="J122" s="49">
        <v>0</v>
      </c>
    </row>
    <row r="123" spans="1:10" s="45" customFormat="1" ht="11.25" hidden="1" customHeight="1" x14ac:dyDescent="0.2">
      <c r="A123" s="99"/>
      <c r="B123" s="105"/>
      <c r="C123" s="47" t="s">
        <v>9</v>
      </c>
      <c r="D123" s="44">
        <f>D124+D125</f>
        <v>0</v>
      </c>
      <c r="E123" s="44">
        <f>E124+E125</f>
        <v>0</v>
      </c>
      <c r="F123" s="44"/>
      <c r="G123" s="44">
        <f>G124+G125</f>
        <v>0</v>
      </c>
      <c r="H123" s="48"/>
      <c r="I123" s="49"/>
      <c r="J123" s="49">
        <v>0</v>
      </c>
    </row>
    <row r="124" spans="1:10" s="45" customFormat="1" ht="21" hidden="1" customHeight="1" x14ac:dyDescent="0.2">
      <c r="A124" s="99"/>
      <c r="B124" s="105"/>
      <c r="C124" s="47" t="s">
        <v>26</v>
      </c>
      <c r="D124" s="44"/>
      <c r="E124" s="44"/>
      <c r="F124" s="44"/>
      <c r="G124" s="44"/>
      <c r="H124" s="48"/>
      <c r="I124" s="49"/>
      <c r="J124" s="49"/>
    </row>
    <row r="125" spans="1:10" s="45" customFormat="1" ht="11.25" hidden="1" customHeight="1" x14ac:dyDescent="0.2">
      <c r="A125" s="99"/>
      <c r="B125" s="105"/>
      <c r="C125" s="47" t="s">
        <v>45</v>
      </c>
      <c r="D125" s="44"/>
      <c r="E125" s="44"/>
      <c r="F125" s="44"/>
      <c r="G125" s="44"/>
      <c r="H125" s="48"/>
      <c r="I125" s="49"/>
      <c r="J125" s="49"/>
    </row>
    <row r="126" spans="1:10" s="45" customFormat="1" ht="11.25" hidden="1" customHeight="1" x14ac:dyDescent="0.2">
      <c r="A126" s="99"/>
      <c r="B126" s="105"/>
      <c r="C126" s="47" t="s">
        <v>10</v>
      </c>
      <c r="D126" s="44">
        <f>D127+D128</f>
        <v>0</v>
      </c>
      <c r="E126" s="44">
        <f>E127+E128</f>
        <v>0</v>
      </c>
      <c r="F126" s="44"/>
      <c r="G126" s="44">
        <f>G127+G128</f>
        <v>0</v>
      </c>
      <c r="H126" s="48"/>
      <c r="I126" s="49"/>
      <c r="J126" s="49">
        <v>0</v>
      </c>
    </row>
    <row r="127" spans="1:10" s="45" customFormat="1" ht="11.25" hidden="1" customHeight="1" x14ac:dyDescent="0.2">
      <c r="A127" s="99"/>
      <c r="B127" s="105"/>
      <c r="C127" s="47" t="s">
        <v>45</v>
      </c>
      <c r="D127" s="44"/>
      <c r="E127" s="44"/>
      <c r="F127" s="44"/>
      <c r="G127" s="44"/>
      <c r="H127" s="48"/>
      <c r="I127" s="49"/>
      <c r="J127" s="49"/>
    </row>
    <row r="128" spans="1:10" s="45" customFormat="1" ht="9" hidden="1" customHeight="1" x14ac:dyDescent="0.2">
      <c r="A128" s="99"/>
      <c r="B128" s="105"/>
      <c r="C128" s="47" t="s">
        <v>46</v>
      </c>
      <c r="D128" s="44"/>
      <c r="E128" s="44"/>
      <c r="F128" s="44"/>
      <c r="G128" s="44"/>
      <c r="H128" s="48"/>
      <c r="I128" s="49"/>
      <c r="J128" s="49"/>
    </row>
    <row r="129" spans="1:10" s="45" customFormat="1" ht="1.5" hidden="1" customHeight="1" x14ac:dyDescent="0.2">
      <c r="A129" s="99" t="s">
        <v>48</v>
      </c>
      <c r="B129" s="105" t="s">
        <v>50</v>
      </c>
      <c r="C129" s="47" t="s">
        <v>25</v>
      </c>
      <c r="D129" s="44">
        <f>D130+D133</f>
        <v>43464.950000000004</v>
      </c>
      <c r="E129" s="44">
        <f>E130+E133</f>
        <v>43464.950000000004</v>
      </c>
      <c r="F129" s="44"/>
      <c r="G129" s="44">
        <f>G130+G133</f>
        <v>43435.299999999996</v>
      </c>
      <c r="H129" s="48"/>
      <c r="I129" s="49">
        <f>I130+I133</f>
        <v>0</v>
      </c>
      <c r="J129" s="49">
        <f>J130+J133</f>
        <v>0</v>
      </c>
    </row>
    <row r="130" spans="1:10" s="45" customFormat="1" ht="11.25" hidden="1" customHeight="1" x14ac:dyDescent="0.2">
      <c r="A130" s="99"/>
      <c r="B130" s="105"/>
      <c r="C130" s="47" t="s">
        <v>9</v>
      </c>
      <c r="D130" s="44">
        <f>D131+D132</f>
        <v>434.65</v>
      </c>
      <c r="E130" s="44">
        <f>E131+E132</f>
        <v>434.65</v>
      </c>
      <c r="F130" s="44"/>
      <c r="G130" s="44">
        <f>G131+G132</f>
        <v>434.35</v>
      </c>
      <c r="H130" s="48"/>
      <c r="I130" s="49"/>
      <c r="J130" s="49"/>
    </row>
    <row r="131" spans="1:10" s="45" customFormat="1" ht="11.25" hidden="1" customHeight="1" x14ac:dyDescent="0.2">
      <c r="A131" s="99"/>
      <c r="B131" s="105"/>
      <c r="C131" s="47" t="s">
        <v>45</v>
      </c>
      <c r="D131" s="44">
        <v>434.65</v>
      </c>
      <c r="E131" s="44">
        <v>434.65</v>
      </c>
      <c r="F131" s="44"/>
      <c r="G131" s="44">
        <v>434.35</v>
      </c>
      <c r="H131" s="48"/>
      <c r="I131" s="49"/>
      <c r="J131" s="49"/>
    </row>
    <row r="132" spans="1:10" s="45" customFormat="1" ht="11.25" hidden="1" customHeight="1" x14ac:dyDescent="0.2">
      <c r="A132" s="99"/>
      <c r="B132" s="105"/>
      <c r="C132" s="47" t="s">
        <v>46</v>
      </c>
      <c r="D132" s="44"/>
      <c r="E132" s="44"/>
      <c r="F132" s="44"/>
      <c r="G132" s="44"/>
      <c r="H132" s="48"/>
      <c r="I132" s="49"/>
      <c r="J132" s="49"/>
    </row>
    <row r="133" spans="1:10" s="45" customFormat="1" ht="16.5" hidden="1" customHeight="1" x14ac:dyDescent="0.2">
      <c r="A133" s="99"/>
      <c r="B133" s="105"/>
      <c r="C133" s="47" t="s">
        <v>10</v>
      </c>
      <c r="D133" s="44">
        <f>D134+D135</f>
        <v>43030.3</v>
      </c>
      <c r="E133" s="44">
        <f>E134+E135</f>
        <v>43030.3</v>
      </c>
      <c r="F133" s="44"/>
      <c r="G133" s="44">
        <f>G134+G135</f>
        <v>43000.95</v>
      </c>
      <c r="H133" s="48"/>
      <c r="I133" s="49"/>
      <c r="J133" s="49"/>
    </row>
    <row r="134" spans="1:10" s="45" customFormat="1" ht="11.25" hidden="1" customHeight="1" x14ac:dyDescent="0.2">
      <c r="A134" s="99"/>
      <c r="B134" s="105"/>
      <c r="C134" s="47" t="s">
        <v>45</v>
      </c>
      <c r="D134" s="44">
        <v>43030.3</v>
      </c>
      <c r="E134" s="44">
        <v>43030.3</v>
      </c>
      <c r="F134" s="44"/>
      <c r="G134" s="44">
        <v>43000.95</v>
      </c>
      <c r="H134" s="48"/>
      <c r="I134" s="49"/>
      <c r="J134" s="49"/>
    </row>
    <row r="135" spans="1:10" s="45" customFormat="1" ht="11.25" hidden="1" customHeight="1" x14ac:dyDescent="0.2">
      <c r="A135" s="99"/>
      <c r="B135" s="105"/>
      <c r="C135" s="47" t="s">
        <v>46</v>
      </c>
      <c r="D135" s="44"/>
      <c r="E135" s="44"/>
      <c r="F135" s="44"/>
      <c r="G135" s="44"/>
      <c r="H135" s="48"/>
      <c r="I135" s="49"/>
      <c r="J135" s="49"/>
    </row>
    <row r="136" spans="1:10" s="45" customFormat="1" ht="18.75" customHeight="1" x14ac:dyDescent="0.2">
      <c r="A136" s="99" t="s">
        <v>36</v>
      </c>
      <c r="B136" s="105" t="s">
        <v>92</v>
      </c>
      <c r="C136" s="47" t="s">
        <v>25</v>
      </c>
      <c r="D136" s="44" t="e">
        <f>D137+D138</f>
        <v>#REF!</v>
      </c>
      <c r="E136" s="44" t="e">
        <f>E137+E138</f>
        <v>#REF!</v>
      </c>
      <c r="F136" s="44"/>
      <c r="G136" s="44" t="e">
        <f>G137+G138</f>
        <v>#REF!</v>
      </c>
      <c r="H136" s="48"/>
      <c r="I136" s="49">
        <f>I137+I138</f>
        <v>28221.8</v>
      </c>
      <c r="J136" s="49">
        <f>J137+J138</f>
        <v>28221.82</v>
      </c>
    </row>
    <row r="137" spans="1:10" s="45" customFormat="1" ht="15" customHeight="1" x14ac:dyDescent="0.2">
      <c r="A137" s="99"/>
      <c r="B137" s="105"/>
      <c r="C137" s="47" t="s">
        <v>84</v>
      </c>
      <c r="D137" s="44" t="e">
        <f>#REF!+#REF!</f>
        <v>#REF!</v>
      </c>
      <c r="E137" s="44" t="e">
        <f>#REF!+#REF!</f>
        <v>#REF!</v>
      </c>
      <c r="F137" s="44"/>
      <c r="G137" s="44" t="e">
        <f>#REF!+#REF!</f>
        <v>#REF!</v>
      </c>
      <c r="H137" s="48"/>
      <c r="I137" s="49">
        <v>282.2</v>
      </c>
      <c r="J137" s="49">
        <v>282.22000000000003</v>
      </c>
    </row>
    <row r="138" spans="1:10" s="45" customFormat="1" ht="19.5" customHeight="1" x14ac:dyDescent="0.2">
      <c r="A138" s="99"/>
      <c r="B138" s="105"/>
      <c r="C138" s="47" t="s">
        <v>10</v>
      </c>
      <c r="D138" s="44">
        <f>D139+D140</f>
        <v>26398.400000000001</v>
      </c>
      <c r="E138" s="44">
        <f>E139+E140</f>
        <v>26398.400000000001</v>
      </c>
      <c r="F138" s="44"/>
      <c r="G138" s="44">
        <f>G139+G140</f>
        <v>22815.47</v>
      </c>
      <c r="H138" s="48"/>
      <c r="I138" s="49">
        <v>27939.599999999999</v>
      </c>
      <c r="J138" s="49">
        <v>27939.599999999999</v>
      </c>
    </row>
    <row r="139" spans="1:10" s="45" customFormat="1" ht="11.25" hidden="1" customHeight="1" x14ac:dyDescent="0.2">
      <c r="A139" s="99"/>
      <c r="B139" s="105"/>
      <c r="C139" s="47" t="s">
        <v>45</v>
      </c>
      <c r="D139" s="44">
        <v>26398.400000000001</v>
      </c>
      <c r="E139" s="44">
        <v>26398.400000000001</v>
      </c>
      <c r="F139" s="44"/>
      <c r="G139" s="44">
        <v>22815.47</v>
      </c>
      <c r="H139" s="48"/>
      <c r="I139" s="49"/>
      <c r="J139" s="49"/>
    </row>
    <row r="140" spans="1:10" s="45" customFormat="1" ht="11.25" hidden="1" customHeight="1" x14ac:dyDescent="0.2">
      <c r="A140" s="99"/>
      <c r="B140" s="105"/>
      <c r="C140" s="47" t="s">
        <v>46</v>
      </c>
      <c r="D140" s="44">
        <v>0</v>
      </c>
      <c r="E140" s="44">
        <v>0</v>
      </c>
      <c r="F140" s="44"/>
      <c r="G140" s="44">
        <v>0</v>
      </c>
      <c r="H140" s="48"/>
      <c r="I140" s="49"/>
      <c r="J140" s="49">
        <v>0</v>
      </c>
    </row>
    <row r="141" spans="1:10" s="45" customFormat="1" ht="13.15" hidden="1" customHeight="1" x14ac:dyDescent="0.2">
      <c r="A141" s="99" t="s">
        <v>48</v>
      </c>
      <c r="B141" s="105" t="s">
        <v>51</v>
      </c>
      <c r="C141" s="47" t="s">
        <v>25</v>
      </c>
      <c r="D141" s="44">
        <f>D142+D145</f>
        <v>77352.12000000001</v>
      </c>
      <c r="E141" s="44">
        <f>E142+E145</f>
        <v>77352.12000000001</v>
      </c>
      <c r="F141" s="44"/>
      <c r="G141" s="44">
        <f>G142+G145</f>
        <v>21362.99</v>
      </c>
      <c r="H141" s="48"/>
      <c r="I141" s="49">
        <f>I142+I145</f>
        <v>0</v>
      </c>
      <c r="J141" s="49">
        <f>J142+J145</f>
        <v>0</v>
      </c>
    </row>
    <row r="142" spans="1:10" s="45" customFormat="1" ht="13.5" hidden="1" customHeight="1" x14ac:dyDescent="0.2">
      <c r="A142" s="99"/>
      <c r="B142" s="105"/>
      <c r="C142" s="47" t="s">
        <v>9</v>
      </c>
      <c r="D142" s="44">
        <f>D143+D144</f>
        <v>773.52</v>
      </c>
      <c r="E142" s="44">
        <f>E143+E144</f>
        <v>773.52</v>
      </c>
      <c r="F142" s="44"/>
      <c r="G142" s="44">
        <f>G143+G144</f>
        <v>213.63</v>
      </c>
      <c r="H142" s="48"/>
      <c r="I142" s="49"/>
      <c r="J142" s="49"/>
    </row>
    <row r="143" spans="1:10" s="45" customFormat="1" ht="0.75" hidden="1" customHeight="1" x14ac:dyDescent="0.2">
      <c r="A143" s="99"/>
      <c r="B143" s="105"/>
      <c r="C143" s="47" t="s">
        <v>45</v>
      </c>
      <c r="D143" s="44">
        <v>773.52</v>
      </c>
      <c r="E143" s="44">
        <v>773.52</v>
      </c>
      <c r="F143" s="44"/>
      <c r="G143" s="44">
        <v>213.63</v>
      </c>
      <c r="H143" s="48"/>
      <c r="I143" s="49"/>
      <c r="J143" s="49"/>
    </row>
    <row r="144" spans="1:10" s="45" customFormat="1" ht="11.25" hidden="1" customHeight="1" x14ac:dyDescent="0.2">
      <c r="A144" s="99"/>
      <c r="B144" s="105"/>
      <c r="C144" s="47" t="s">
        <v>46</v>
      </c>
      <c r="D144" s="44">
        <v>0</v>
      </c>
      <c r="E144" s="44">
        <v>0</v>
      </c>
      <c r="F144" s="44"/>
      <c r="G144" s="44">
        <v>0</v>
      </c>
      <c r="H144" s="48"/>
      <c r="I144" s="49"/>
      <c r="J144" s="49"/>
    </row>
    <row r="145" spans="1:11" s="45" customFormat="1" ht="17.25" hidden="1" customHeight="1" x14ac:dyDescent="0.2">
      <c r="A145" s="99"/>
      <c r="B145" s="105"/>
      <c r="C145" s="47" t="s">
        <v>10</v>
      </c>
      <c r="D145" s="44">
        <f>D146+D147</f>
        <v>76578.600000000006</v>
      </c>
      <c r="E145" s="44">
        <f>E146+E147</f>
        <v>76578.600000000006</v>
      </c>
      <c r="F145" s="44"/>
      <c r="G145" s="44">
        <f>G146+G147</f>
        <v>21149.360000000001</v>
      </c>
      <c r="H145" s="48"/>
      <c r="I145" s="49"/>
      <c r="J145" s="49"/>
    </row>
    <row r="146" spans="1:11" s="45" customFormat="1" ht="6.75" hidden="1" customHeight="1" x14ac:dyDescent="0.2">
      <c r="A146" s="99"/>
      <c r="B146" s="105"/>
      <c r="C146" s="47" t="s">
        <v>45</v>
      </c>
      <c r="D146" s="44">
        <v>76578.600000000006</v>
      </c>
      <c r="E146" s="44">
        <v>76578.600000000006</v>
      </c>
      <c r="F146" s="44"/>
      <c r="G146" s="44">
        <v>21149.360000000001</v>
      </c>
      <c r="H146" s="48"/>
      <c r="I146" s="49"/>
      <c r="J146" s="49"/>
    </row>
    <row r="147" spans="1:11" s="45" customFormat="1" ht="11.25" hidden="1" customHeight="1" x14ac:dyDescent="0.2">
      <c r="A147" s="99"/>
      <c r="B147" s="105"/>
      <c r="C147" s="47" t="s">
        <v>46</v>
      </c>
      <c r="D147" s="44">
        <v>0</v>
      </c>
      <c r="E147" s="44">
        <v>0</v>
      </c>
      <c r="F147" s="44"/>
      <c r="G147" s="44">
        <v>0</v>
      </c>
      <c r="H147" s="48"/>
      <c r="I147" s="49"/>
      <c r="J147" s="49">
        <v>0</v>
      </c>
    </row>
    <row r="148" spans="1:11" s="45" customFormat="1" ht="15.75" customHeight="1" x14ac:dyDescent="0.2">
      <c r="A148" s="99" t="s">
        <v>36</v>
      </c>
      <c r="B148" s="105" t="s">
        <v>94</v>
      </c>
      <c r="C148" s="47" t="s">
        <v>25</v>
      </c>
      <c r="D148" s="44" t="e">
        <f>D149+D150</f>
        <v>#REF!</v>
      </c>
      <c r="E148" s="44" t="e">
        <f>E149+E150</f>
        <v>#REF!</v>
      </c>
      <c r="F148" s="44"/>
      <c r="G148" s="44" t="e">
        <f>G149+G150</f>
        <v>#REF!</v>
      </c>
      <c r="H148" s="48"/>
      <c r="I148" s="49">
        <f>I149+I150</f>
        <v>85584.3</v>
      </c>
      <c r="J148" s="49">
        <f>J149+J150</f>
        <v>85584.3</v>
      </c>
    </row>
    <row r="149" spans="1:11" s="45" customFormat="1" ht="17.25" customHeight="1" x14ac:dyDescent="0.2">
      <c r="A149" s="99"/>
      <c r="B149" s="105"/>
      <c r="C149" s="47" t="s">
        <v>84</v>
      </c>
      <c r="D149" s="44" t="e">
        <f>#REF!+#REF!</f>
        <v>#REF!</v>
      </c>
      <c r="E149" s="44" t="e">
        <f>#REF!+#REF!</f>
        <v>#REF!</v>
      </c>
      <c r="F149" s="44"/>
      <c r="G149" s="44" t="e">
        <f>#REF!+#REF!</f>
        <v>#REF!</v>
      </c>
      <c r="H149" s="48"/>
      <c r="I149" s="49">
        <v>855.8</v>
      </c>
      <c r="J149" s="49">
        <v>855.8</v>
      </c>
    </row>
    <row r="150" spans="1:11" s="45" customFormat="1" ht="15.75" customHeight="1" x14ac:dyDescent="0.2">
      <c r="A150" s="99"/>
      <c r="B150" s="105"/>
      <c r="C150" s="47" t="s">
        <v>10</v>
      </c>
      <c r="D150" s="44">
        <f>D151+D152</f>
        <v>34235</v>
      </c>
      <c r="E150" s="44">
        <f>E151+E152</f>
        <v>34235</v>
      </c>
      <c r="F150" s="44"/>
      <c r="G150" s="44">
        <f>G151+G152</f>
        <v>24414.2</v>
      </c>
      <c r="H150" s="48"/>
      <c r="I150" s="49">
        <v>84728.5</v>
      </c>
      <c r="J150" s="49">
        <v>84728.5</v>
      </c>
    </row>
    <row r="151" spans="1:11" s="45" customFormat="1" ht="11.25" hidden="1" customHeight="1" x14ac:dyDescent="0.2">
      <c r="A151" s="99"/>
      <c r="B151" s="105"/>
      <c r="C151" s="47" t="s">
        <v>45</v>
      </c>
      <c r="D151" s="44">
        <v>34235</v>
      </c>
      <c r="E151" s="44">
        <v>34235</v>
      </c>
      <c r="F151" s="44"/>
      <c r="G151" s="44">
        <v>24414.2</v>
      </c>
      <c r="H151" s="48"/>
      <c r="I151" s="49"/>
      <c r="J151" s="49"/>
    </row>
    <row r="152" spans="1:11" s="45" customFormat="1" ht="7.5" hidden="1" customHeight="1" x14ac:dyDescent="0.2">
      <c r="A152" s="99"/>
      <c r="B152" s="105"/>
      <c r="C152" s="47" t="s">
        <v>46</v>
      </c>
      <c r="D152" s="44">
        <v>0</v>
      </c>
      <c r="E152" s="44">
        <v>0</v>
      </c>
      <c r="F152" s="44"/>
      <c r="G152" s="44">
        <v>0</v>
      </c>
      <c r="H152" s="48"/>
      <c r="I152" s="49"/>
      <c r="J152" s="49">
        <v>0</v>
      </c>
    </row>
    <row r="153" spans="1:11" s="45" customFormat="1" ht="1.5" hidden="1" customHeight="1" x14ac:dyDescent="0.2">
      <c r="A153" s="99" t="s">
        <v>48</v>
      </c>
      <c r="B153" s="105" t="s">
        <v>52</v>
      </c>
      <c r="C153" s="47" t="s">
        <v>25</v>
      </c>
      <c r="D153" s="44"/>
      <c r="E153" s="44"/>
      <c r="F153" s="44"/>
      <c r="G153" s="44"/>
      <c r="H153" s="48"/>
      <c r="I153" s="49"/>
      <c r="J153" s="49"/>
    </row>
    <row r="154" spans="1:11" s="45" customFormat="1" ht="10.5" hidden="1" customHeight="1" x14ac:dyDescent="0.2">
      <c r="A154" s="99"/>
      <c r="B154" s="105"/>
      <c r="C154" s="47" t="s">
        <v>9</v>
      </c>
      <c r="D154" s="44"/>
      <c r="E154" s="44"/>
      <c r="F154" s="44"/>
      <c r="G154" s="44"/>
      <c r="H154" s="48"/>
      <c r="I154" s="49"/>
      <c r="J154" s="49"/>
    </row>
    <row r="155" spans="1:11" s="45" customFormat="1" ht="10.5" hidden="1" customHeight="1" x14ac:dyDescent="0.2">
      <c r="A155" s="99"/>
      <c r="B155" s="105"/>
      <c r="C155" s="47" t="s">
        <v>45</v>
      </c>
      <c r="D155" s="44"/>
      <c r="E155" s="44"/>
      <c r="F155" s="44"/>
      <c r="G155" s="44"/>
      <c r="H155" s="48"/>
      <c r="I155" s="49"/>
      <c r="J155" s="49"/>
    </row>
    <row r="156" spans="1:11" s="45" customFormat="1" ht="10.5" hidden="1" customHeight="1" x14ac:dyDescent="0.2">
      <c r="A156" s="99"/>
      <c r="B156" s="105"/>
      <c r="C156" s="47" t="s">
        <v>46</v>
      </c>
      <c r="D156" s="44"/>
      <c r="E156" s="44"/>
      <c r="F156" s="44"/>
      <c r="G156" s="44"/>
      <c r="H156" s="48"/>
      <c r="I156" s="49"/>
      <c r="J156" s="49"/>
    </row>
    <row r="157" spans="1:11" s="45" customFormat="1" ht="10.5" hidden="1" customHeight="1" x14ac:dyDescent="0.2">
      <c r="A157" s="99"/>
      <c r="B157" s="105"/>
      <c r="C157" s="47" t="s">
        <v>10</v>
      </c>
      <c r="D157" s="44"/>
      <c r="E157" s="44"/>
      <c r="F157" s="44"/>
      <c r="G157" s="44"/>
      <c r="H157" s="48"/>
      <c r="I157" s="49"/>
      <c r="J157" s="49"/>
    </row>
    <row r="158" spans="1:11" s="45" customFormat="1" ht="12.75" hidden="1" customHeight="1" x14ac:dyDescent="0.2">
      <c r="A158" s="99"/>
      <c r="B158" s="105"/>
      <c r="C158" s="47" t="s">
        <v>45</v>
      </c>
      <c r="D158" s="44"/>
      <c r="E158" s="44"/>
      <c r="F158" s="44"/>
      <c r="G158" s="44"/>
      <c r="H158" s="48"/>
      <c r="I158" s="49"/>
      <c r="J158" s="49"/>
    </row>
    <row r="159" spans="1:11" s="45" customFormat="1" ht="17.25" hidden="1" customHeight="1" x14ac:dyDescent="0.2">
      <c r="A159" s="99"/>
      <c r="B159" s="105"/>
      <c r="C159" s="47" t="s">
        <v>46</v>
      </c>
      <c r="D159" s="44"/>
      <c r="E159" s="44"/>
      <c r="F159" s="44"/>
      <c r="G159" s="44"/>
      <c r="H159" s="48"/>
      <c r="I159" s="49"/>
      <c r="J159" s="49"/>
    </row>
    <row r="160" spans="1:11" ht="15" customHeight="1" x14ac:dyDescent="0.2">
      <c r="A160" s="99" t="s">
        <v>36</v>
      </c>
      <c r="B160" s="105" t="s">
        <v>93</v>
      </c>
      <c r="C160" s="47" t="s">
        <v>25</v>
      </c>
      <c r="D160" s="44">
        <f>D161+D164</f>
        <v>286028.71000000002</v>
      </c>
      <c r="E160" s="44">
        <f>E161+E164</f>
        <v>338736.8</v>
      </c>
      <c r="F160" s="44"/>
      <c r="G160" s="44">
        <f>G161+G164</f>
        <v>239275.51</v>
      </c>
      <c r="H160" s="48"/>
      <c r="I160" s="49">
        <f>I161+I164</f>
        <v>66161.399999999994</v>
      </c>
      <c r="J160" s="49">
        <f>J161+J164</f>
        <v>83995.14</v>
      </c>
      <c r="K160" s="94"/>
    </row>
    <row r="161" spans="1:11" ht="15" customHeight="1" x14ac:dyDescent="0.2">
      <c r="A161" s="99"/>
      <c r="B161" s="105"/>
      <c r="C161" s="47" t="s">
        <v>84</v>
      </c>
      <c r="D161" s="44">
        <f>D162+D163</f>
        <v>0</v>
      </c>
      <c r="E161" s="44">
        <f>E162+E163</f>
        <v>23712.1</v>
      </c>
      <c r="F161" s="44"/>
      <c r="G161" s="44">
        <f>G162+G163</f>
        <v>16749.580000000002</v>
      </c>
      <c r="H161" s="48"/>
      <c r="I161" s="49">
        <v>64939.7</v>
      </c>
      <c r="J161" s="49">
        <v>64064.24</v>
      </c>
      <c r="K161" s="94"/>
    </row>
    <row r="162" spans="1:11" ht="11.25" hidden="1" customHeight="1" x14ac:dyDescent="0.2">
      <c r="A162" s="99"/>
      <c r="B162" s="105"/>
      <c r="C162" s="47" t="s">
        <v>45</v>
      </c>
      <c r="D162" s="44"/>
      <c r="E162" s="44"/>
      <c r="F162" s="44"/>
      <c r="G162" s="44"/>
      <c r="H162" s="48"/>
      <c r="I162" s="49"/>
      <c r="J162" s="49"/>
      <c r="K162" s="94"/>
    </row>
    <row r="163" spans="1:11" ht="10.5" hidden="1" customHeight="1" x14ac:dyDescent="0.2">
      <c r="A163" s="99"/>
      <c r="B163" s="105"/>
      <c r="C163" s="47" t="s">
        <v>46</v>
      </c>
      <c r="D163" s="44">
        <v>0</v>
      </c>
      <c r="E163" s="44">
        <v>23712.1</v>
      </c>
      <c r="F163" s="44"/>
      <c r="G163" s="44">
        <v>16749.580000000002</v>
      </c>
      <c r="H163" s="48"/>
      <c r="I163" s="49"/>
      <c r="J163" s="49"/>
      <c r="K163" s="94"/>
    </row>
    <row r="164" spans="1:11" ht="16.5" customHeight="1" x14ac:dyDescent="0.2">
      <c r="A164" s="99"/>
      <c r="B164" s="105"/>
      <c r="C164" s="47" t="s">
        <v>10</v>
      </c>
      <c r="D164" s="44">
        <f>D165+D166</f>
        <v>286028.71000000002</v>
      </c>
      <c r="E164" s="44">
        <f>E165+E166</f>
        <v>315024.7</v>
      </c>
      <c r="F164" s="44"/>
      <c r="G164" s="44">
        <f>G165+G166</f>
        <v>222525.93</v>
      </c>
      <c r="H164" s="48"/>
      <c r="I164" s="49">
        <v>1221.7</v>
      </c>
      <c r="J164" s="49">
        <v>19930.900000000001</v>
      </c>
      <c r="K164" s="94"/>
    </row>
    <row r="165" spans="1:11" ht="10.5" hidden="1" customHeight="1" x14ac:dyDescent="0.2">
      <c r="A165" s="99"/>
      <c r="B165" s="105"/>
      <c r="C165" s="40" t="s">
        <v>45</v>
      </c>
      <c r="D165" s="41">
        <v>0</v>
      </c>
      <c r="E165" s="41"/>
      <c r="F165" s="41"/>
      <c r="G165" s="41"/>
      <c r="H165" s="42"/>
      <c r="I165" s="43"/>
      <c r="J165" s="43"/>
    </row>
    <row r="166" spans="1:11" ht="10.5" hidden="1" customHeight="1" x14ac:dyDescent="0.2">
      <c r="A166" s="99"/>
      <c r="B166" s="105"/>
      <c r="C166" s="40" t="s">
        <v>46</v>
      </c>
      <c r="D166" s="41">
        <v>286028.71000000002</v>
      </c>
      <c r="E166" s="41">
        <v>315024.7</v>
      </c>
      <c r="F166" s="41"/>
      <c r="G166" s="41">
        <v>222525.93</v>
      </c>
      <c r="H166" s="42"/>
      <c r="I166" s="43"/>
      <c r="J166" s="43">
        <v>222525.93</v>
      </c>
    </row>
    <row r="167" spans="1:11" ht="11.25" hidden="1" customHeight="1" x14ac:dyDescent="0.2">
      <c r="A167" s="51"/>
      <c r="B167" s="104" t="s">
        <v>53</v>
      </c>
      <c r="C167" s="40" t="s">
        <v>25</v>
      </c>
      <c r="D167" s="41">
        <f>D168+D171</f>
        <v>1068276.3999999999</v>
      </c>
      <c r="E167" s="41">
        <f>E168+E171</f>
        <v>1188277.52</v>
      </c>
      <c r="F167" s="41"/>
      <c r="G167" s="41">
        <f>G168+G171</f>
        <v>510993.95</v>
      </c>
      <c r="H167" s="42"/>
      <c r="I167" s="43"/>
      <c r="J167" s="43">
        <v>510993.95</v>
      </c>
    </row>
    <row r="168" spans="1:11" ht="9" hidden="1" customHeight="1" x14ac:dyDescent="0.2">
      <c r="A168" s="51"/>
      <c r="B168" s="104"/>
      <c r="C168" s="40" t="s">
        <v>9</v>
      </c>
      <c r="D168" s="41">
        <f>D169+D170</f>
        <v>0</v>
      </c>
      <c r="E168" s="41">
        <f>E169+E170</f>
        <v>25143.82</v>
      </c>
      <c r="F168" s="41"/>
      <c r="G168" s="41">
        <f>G169+G170</f>
        <v>8793.76</v>
      </c>
      <c r="H168" s="42"/>
      <c r="I168" s="43"/>
      <c r="J168" s="43">
        <v>8793.76</v>
      </c>
    </row>
    <row r="169" spans="1:11" ht="11.25" hidden="1" customHeight="1" x14ac:dyDescent="0.2">
      <c r="A169" s="51"/>
      <c r="B169" s="104"/>
      <c r="C169" s="40" t="s">
        <v>45</v>
      </c>
      <c r="D169" s="41"/>
      <c r="E169" s="41"/>
      <c r="F169" s="41"/>
      <c r="G169" s="41"/>
      <c r="H169" s="42"/>
      <c r="I169" s="43"/>
      <c r="J169" s="43"/>
    </row>
    <row r="170" spans="1:11" ht="11.25" hidden="1" customHeight="1" x14ac:dyDescent="0.2">
      <c r="A170" s="51"/>
      <c r="B170" s="104"/>
      <c r="C170" s="40" t="s">
        <v>46</v>
      </c>
      <c r="D170" s="41">
        <v>0</v>
      </c>
      <c r="E170" s="41">
        <f>11748.82+13395</f>
        <v>25143.82</v>
      </c>
      <c r="F170" s="41"/>
      <c r="G170" s="41">
        <f>5072.73+3721.03</f>
        <v>8793.76</v>
      </c>
      <c r="H170" s="42"/>
      <c r="I170" s="43"/>
      <c r="J170" s="43">
        <v>8793.76</v>
      </c>
    </row>
    <row r="171" spans="1:11" ht="11.25" hidden="1" customHeight="1" x14ac:dyDescent="0.2">
      <c r="A171" s="51"/>
      <c r="B171" s="104"/>
      <c r="C171" s="40" t="s">
        <v>10</v>
      </c>
      <c r="D171" s="41">
        <f>D172+D173</f>
        <v>1068276.3999999999</v>
      </c>
      <c r="E171" s="41">
        <f>E172+E173</f>
        <v>1163133.7</v>
      </c>
      <c r="F171" s="41"/>
      <c r="G171" s="41">
        <f>G172+G173</f>
        <v>502200.19</v>
      </c>
      <c r="H171" s="42"/>
      <c r="I171" s="43"/>
      <c r="J171" s="43">
        <v>502200.19</v>
      </c>
    </row>
    <row r="172" spans="1:11" ht="11.25" hidden="1" customHeight="1" x14ac:dyDescent="0.2">
      <c r="A172" s="51"/>
      <c r="B172" s="104"/>
      <c r="C172" s="40" t="s">
        <v>45</v>
      </c>
      <c r="D172" s="41">
        <v>0</v>
      </c>
      <c r="E172" s="41"/>
      <c r="F172" s="41"/>
      <c r="G172" s="41"/>
      <c r="H172" s="42"/>
      <c r="I172" s="43"/>
      <c r="J172" s="43"/>
    </row>
    <row r="173" spans="1:11" ht="12.75" hidden="1" customHeight="1" x14ac:dyDescent="0.2">
      <c r="A173" s="51"/>
      <c r="B173" s="104"/>
      <c r="C173" s="40" t="s">
        <v>46</v>
      </c>
      <c r="D173" s="54">
        <v>1068276.3999999999</v>
      </c>
      <c r="E173" s="41">
        <v>1163133.7</v>
      </c>
      <c r="F173" s="41"/>
      <c r="G173" s="41">
        <v>502200.19</v>
      </c>
      <c r="H173" s="42"/>
      <c r="I173" s="43"/>
      <c r="J173" s="43">
        <v>502200.19</v>
      </c>
    </row>
    <row r="174" spans="1:11" ht="12.75" customHeight="1" x14ac:dyDescent="0.2">
      <c r="A174" s="95" t="s">
        <v>36</v>
      </c>
      <c r="B174" s="106" t="s">
        <v>96</v>
      </c>
      <c r="C174" s="47" t="s">
        <v>25</v>
      </c>
      <c r="D174" s="54"/>
      <c r="E174" s="41"/>
      <c r="F174" s="41"/>
      <c r="G174" s="41"/>
      <c r="H174" s="42"/>
      <c r="I174" s="49">
        <f>I175+I176</f>
        <v>1441726</v>
      </c>
      <c r="J174" s="49">
        <f>J175+J176</f>
        <v>0</v>
      </c>
      <c r="K174" s="32"/>
    </row>
    <row r="175" spans="1:11" ht="12.75" customHeight="1" x14ac:dyDescent="0.2">
      <c r="A175" s="96"/>
      <c r="B175" s="107"/>
      <c r="C175" s="47" t="s">
        <v>84</v>
      </c>
      <c r="D175" s="54"/>
      <c r="E175" s="41"/>
      <c r="F175" s="41"/>
      <c r="G175" s="41"/>
      <c r="H175" s="42"/>
      <c r="I175" s="49">
        <v>86581.4</v>
      </c>
      <c r="J175" s="49">
        <v>0</v>
      </c>
    </row>
    <row r="176" spans="1:11" ht="12.75" customHeight="1" x14ac:dyDescent="0.2">
      <c r="A176" s="97"/>
      <c r="B176" s="108"/>
      <c r="C176" s="47" t="s">
        <v>10</v>
      </c>
      <c r="D176" s="54"/>
      <c r="E176" s="41"/>
      <c r="F176" s="41"/>
      <c r="G176" s="41"/>
      <c r="H176" s="42"/>
      <c r="I176" s="49">
        <v>1355144.6</v>
      </c>
      <c r="J176" s="49">
        <v>0</v>
      </c>
    </row>
    <row r="177" spans="1:10" ht="15.75" customHeight="1" x14ac:dyDescent="0.2">
      <c r="A177" s="98" t="s">
        <v>55</v>
      </c>
      <c r="B177" s="98" t="s">
        <v>14</v>
      </c>
      <c r="C177" s="40" t="s">
        <v>66</v>
      </c>
      <c r="D177" s="41" t="e">
        <f>D178+D179</f>
        <v>#REF!</v>
      </c>
      <c r="E177" s="41" t="e">
        <f>E178+E179</f>
        <v>#REF!</v>
      </c>
      <c r="F177" s="41">
        <f>F178+F179</f>
        <v>176214.1</v>
      </c>
      <c r="G177" s="41" t="e">
        <f>G178+G179</f>
        <v>#REF!</v>
      </c>
      <c r="H177" s="42"/>
      <c r="I177" s="43">
        <f>I178+I179</f>
        <v>420896.8</v>
      </c>
      <c r="J177" s="43">
        <f>J178+J179</f>
        <v>429237.66</v>
      </c>
    </row>
    <row r="178" spans="1:10" ht="15" customHeight="1" x14ac:dyDescent="0.2">
      <c r="A178" s="98"/>
      <c r="B178" s="98"/>
      <c r="C178" s="40" t="s">
        <v>84</v>
      </c>
      <c r="D178" s="41" t="e">
        <f>#REF!+#REF!</f>
        <v>#REF!</v>
      </c>
      <c r="E178" s="41" t="e">
        <f>#REF!+#REF!</f>
        <v>#REF!</v>
      </c>
      <c r="F178" s="41">
        <v>176173.1</v>
      </c>
      <c r="G178" s="41" t="e">
        <f>#REF!+#REF!</f>
        <v>#REF!</v>
      </c>
      <c r="H178" s="42"/>
      <c r="I178" s="43">
        <f>I183+I197+I206+I209</f>
        <v>404347.2</v>
      </c>
      <c r="J178" s="43">
        <f>J183+J197+J206+J209</f>
        <v>412688.06</v>
      </c>
    </row>
    <row r="179" spans="1:10" ht="18" customHeight="1" x14ac:dyDescent="0.2">
      <c r="A179" s="98"/>
      <c r="B179" s="98"/>
      <c r="C179" s="40" t="s">
        <v>10</v>
      </c>
      <c r="D179" s="41" t="e">
        <f>D180+D181</f>
        <v>#REF!</v>
      </c>
      <c r="E179" s="41" t="e">
        <f>E180+E181</f>
        <v>#REF!</v>
      </c>
      <c r="F179" s="41">
        <v>41</v>
      </c>
      <c r="G179" s="41" t="e">
        <f>G180+G181</f>
        <v>#REF!</v>
      </c>
      <c r="H179" s="42"/>
      <c r="I179" s="43">
        <f>I186+I200+I207+I210</f>
        <v>16549.599999999999</v>
      </c>
      <c r="J179" s="43">
        <f>J186+J200+J207+J210</f>
        <v>16549.599999999999</v>
      </c>
    </row>
    <row r="180" spans="1:10" ht="0.6" customHeight="1" x14ac:dyDescent="0.2">
      <c r="A180" s="98"/>
      <c r="B180" s="98"/>
      <c r="C180" s="40" t="s">
        <v>45</v>
      </c>
      <c r="D180" s="41" t="e">
        <f>D187++D194+D201+#REF!+#REF!+D203</f>
        <v>#REF!</v>
      </c>
      <c r="E180" s="41" t="e">
        <f>E187++E194+E201+#REF!+#REF!+E203</f>
        <v>#REF!</v>
      </c>
      <c r="F180" s="41"/>
      <c r="G180" s="41" t="e">
        <f>G187++G194+G201+#REF!+#REF!+G203</f>
        <v>#REF!</v>
      </c>
      <c r="H180" s="42"/>
      <c r="I180" s="43"/>
      <c r="J180" s="43">
        <v>64593.65</v>
      </c>
    </row>
    <row r="181" spans="1:10" ht="11.25" hidden="1" customHeight="1" x14ac:dyDescent="0.2">
      <c r="A181" s="98"/>
      <c r="B181" s="98"/>
      <c r="C181" s="40" t="s">
        <v>46</v>
      </c>
      <c r="D181" s="41" t="e">
        <f>D188++D195+D202+#REF!+#REF!+D204</f>
        <v>#REF!</v>
      </c>
      <c r="E181" s="41" t="e">
        <f>E188++E195+E202+#REF!+#REF!+E204</f>
        <v>#REF!</v>
      </c>
      <c r="F181" s="41"/>
      <c r="G181" s="41" t="e">
        <f>G188++G195+G202+#REF!+#REF!+G204</f>
        <v>#REF!</v>
      </c>
      <c r="H181" s="42"/>
      <c r="I181" s="43"/>
      <c r="J181" s="43">
        <v>0</v>
      </c>
    </row>
    <row r="182" spans="1:10" s="45" customFormat="1" ht="15.75" customHeight="1" x14ac:dyDescent="0.2">
      <c r="A182" s="99" t="s">
        <v>36</v>
      </c>
      <c r="B182" s="99" t="s">
        <v>83</v>
      </c>
      <c r="C182" s="47" t="s">
        <v>25</v>
      </c>
      <c r="D182" s="44">
        <f>D183+D186</f>
        <v>152178.45000000001</v>
      </c>
      <c r="E182" s="44">
        <f>E183+E186</f>
        <v>151053.58499999999</v>
      </c>
      <c r="F182" s="44"/>
      <c r="G182" s="55">
        <f>G183+G186</f>
        <v>103515.9</v>
      </c>
      <c r="H182" s="48"/>
      <c r="I182" s="49">
        <f>I183+I186</f>
        <v>384392.2</v>
      </c>
      <c r="J182" s="49">
        <f>J183+J186</f>
        <v>393173.77</v>
      </c>
    </row>
    <row r="183" spans="1:10" ht="15" customHeight="1" x14ac:dyDescent="0.2">
      <c r="A183" s="99"/>
      <c r="B183" s="99"/>
      <c r="C183" s="47" t="s">
        <v>84</v>
      </c>
      <c r="D183" s="44">
        <f>D184+D185</f>
        <v>152178.45000000001</v>
      </c>
      <c r="E183" s="44">
        <f>E184+E185</f>
        <v>151053.58499999999</v>
      </c>
      <c r="F183" s="44"/>
      <c r="G183" s="44">
        <f>G184+G185</f>
        <v>103515.9</v>
      </c>
      <c r="H183" s="48"/>
      <c r="I183" s="49">
        <v>384392.2</v>
      </c>
      <c r="J183" s="49">
        <v>393173.77</v>
      </c>
    </row>
    <row r="184" spans="1:10" ht="11.25" hidden="1" customHeight="1" x14ac:dyDescent="0.2">
      <c r="A184" s="99"/>
      <c r="B184" s="99"/>
      <c r="C184" s="47" t="s">
        <v>45</v>
      </c>
      <c r="D184" s="44">
        <v>152178.45000000001</v>
      </c>
      <c r="E184" s="44">
        <v>151053.58499999999</v>
      </c>
      <c r="F184" s="44"/>
      <c r="G184" s="44">
        <v>103515.9</v>
      </c>
      <c r="H184" s="48"/>
      <c r="I184" s="49"/>
      <c r="J184" s="49"/>
    </row>
    <row r="185" spans="1:10" ht="11.25" hidden="1" customHeight="1" x14ac:dyDescent="0.2">
      <c r="A185" s="99"/>
      <c r="B185" s="99"/>
      <c r="C185" s="47" t="s">
        <v>27</v>
      </c>
      <c r="D185" s="44"/>
      <c r="E185" s="44"/>
      <c r="F185" s="44"/>
      <c r="G185" s="44"/>
      <c r="H185" s="48"/>
      <c r="I185" s="49"/>
      <c r="J185" s="49"/>
    </row>
    <row r="186" spans="1:10" ht="15.75" customHeight="1" x14ac:dyDescent="0.2">
      <c r="A186" s="99"/>
      <c r="B186" s="99"/>
      <c r="C186" s="47" t="s">
        <v>10</v>
      </c>
      <c r="D186" s="44">
        <f>D187+D188</f>
        <v>0</v>
      </c>
      <c r="E186" s="44">
        <f>E187+E188</f>
        <v>0</v>
      </c>
      <c r="F186" s="44"/>
      <c r="G186" s="44">
        <f>G187+G188</f>
        <v>0</v>
      </c>
      <c r="H186" s="48"/>
      <c r="I186" s="49">
        <v>0</v>
      </c>
      <c r="J186" s="49">
        <v>0</v>
      </c>
    </row>
    <row r="187" spans="1:10" ht="0.6" customHeight="1" x14ac:dyDescent="0.2">
      <c r="A187" s="99"/>
      <c r="B187" s="99"/>
      <c r="C187" s="47" t="s">
        <v>45</v>
      </c>
      <c r="D187" s="44"/>
      <c r="E187" s="44"/>
      <c r="F187" s="44"/>
      <c r="G187" s="44"/>
      <c r="H187" s="48"/>
      <c r="I187" s="49"/>
      <c r="J187" s="49"/>
    </row>
    <row r="188" spans="1:10" ht="11.25" hidden="1" customHeight="1" x14ac:dyDescent="0.2">
      <c r="A188" s="99"/>
      <c r="B188" s="99"/>
      <c r="C188" s="47" t="s">
        <v>27</v>
      </c>
      <c r="D188" s="44"/>
      <c r="E188" s="44"/>
      <c r="F188" s="44"/>
      <c r="G188" s="44"/>
      <c r="H188" s="48"/>
      <c r="I188" s="49"/>
      <c r="J188" s="49"/>
    </row>
    <row r="189" spans="1:10" s="45" customFormat="1" ht="1.5" hidden="1" customHeight="1" x14ac:dyDescent="0.2">
      <c r="A189" s="99" t="s">
        <v>36</v>
      </c>
      <c r="B189" s="99" t="s">
        <v>35</v>
      </c>
      <c r="C189" s="47" t="s">
        <v>25</v>
      </c>
      <c r="D189" s="55">
        <f>D190+D193</f>
        <v>4165</v>
      </c>
      <c r="E189" s="55">
        <f>E190+E193</f>
        <v>4165</v>
      </c>
      <c r="F189" s="55"/>
      <c r="G189" s="55">
        <f>G190+G193</f>
        <v>2166.5</v>
      </c>
      <c r="H189" s="48"/>
      <c r="I189" s="49">
        <f>I190+I193</f>
        <v>0</v>
      </c>
      <c r="J189" s="49">
        <f>J190+J193</f>
        <v>0</v>
      </c>
    </row>
    <row r="190" spans="1:10" s="45" customFormat="1" ht="12.75" hidden="1" customHeight="1" x14ac:dyDescent="0.2">
      <c r="A190" s="99"/>
      <c r="B190" s="99"/>
      <c r="C190" s="47" t="s">
        <v>9</v>
      </c>
      <c r="D190" s="44">
        <f>D191+D192</f>
        <v>4165</v>
      </c>
      <c r="E190" s="44">
        <f>E191+E192</f>
        <v>4165</v>
      </c>
      <c r="F190" s="44"/>
      <c r="G190" s="44">
        <f>G191+G192</f>
        <v>2166.5</v>
      </c>
      <c r="H190" s="48"/>
      <c r="I190" s="49"/>
      <c r="J190" s="49"/>
    </row>
    <row r="191" spans="1:10" s="45" customFormat="1" ht="1.1499999999999999" hidden="1" customHeight="1" x14ac:dyDescent="0.2">
      <c r="A191" s="99"/>
      <c r="B191" s="99"/>
      <c r="C191" s="47" t="s">
        <v>45</v>
      </c>
      <c r="D191" s="44">
        <v>4165</v>
      </c>
      <c r="E191" s="44">
        <v>4165</v>
      </c>
      <c r="F191" s="44"/>
      <c r="G191" s="44">
        <v>2166.5</v>
      </c>
      <c r="H191" s="48"/>
      <c r="I191" s="49"/>
      <c r="J191" s="49">
        <v>2166.5</v>
      </c>
    </row>
    <row r="192" spans="1:10" s="45" customFormat="1" ht="11.25" hidden="1" customHeight="1" x14ac:dyDescent="0.2">
      <c r="A192" s="99"/>
      <c r="B192" s="99"/>
      <c r="C192" s="47" t="s">
        <v>27</v>
      </c>
      <c r="D192" s="44"/>
      <c r="E192" s="44"/>
      <c r="F192" s="44"/>
      <c r="G192" s="44"/>
      <c r="H192" s="48"/>
      <c r="I192" s="49"/>
      <c r="J192" s="49"/>
    </row>
    <row r="193" spans="1:11" s="45" customFormat="1" ht="15" hidden="1" customHeight="1" x14ac:dyDescent="0.2">
      <c r="A193" s="99"/>
      <c r="B193" s="99"/>
      <c r="C193" s="47" t="s">
        <v>10</v>
      </c>
      <c r="D193" s="44">
        <f>D194+D195</f>
        <v>0</v>
      </c>
      <c r="E193" s="44">
        <f>E194+E195</f>
        <v>0</v>
      </c>
      <c r="F193" s="44"/>
      <c r="G193" s="44">
        <f>G194+G195</f>
        <v>0</v>
      </c>
      <c r="H193" s="48"/>
      <c r="I193" s="49">
        <v>0</v>
      </c>
      <c r="J193" s="49">
        <v>0</v>
      </c>
    </row>
    <row r="194" spans="1:11" s="45" customFormat="1" ht="0.6" customHeight="1" x14ac:dyDescent="0.2">
      <c r="A194" s="99"/>
      <c r="B194" s="99"/>
      <c r="C194" s="47" t="s">
        <v>45</v>
      </c>
      <c r="D194" s="44"/>
      <c r="E194" s="44"/>
      <c r="F194" s="44"/>
      <c r="G194" s="44"/>
      <c r="H194" s="48"/>
      <c r="I194" s="49"/>
      <c r="J194" s="49"/>
    </row>
    <row r="195" spans="1:11" s="45" customFormat="1" ht="11.25" hidden="1" customHeight="1" x14ac:dyDescent="0.2">
      <c r="A195" s="99"/>
      <c r="B195" s="99"/>
      <c r="C195" s="47" t="s">
        <v>27</v>
      </c>
      <c r="D195" s="44"/>
      <c r="E195" s="44"/>
      <c r="F195" s="44"/>
      <c r="G195" s="44"/>
      <c r="H195" s="48"/>
      <c r="I195" s="49"/>
      <c r="J195" s="49"/>
    </row>
    <row r="196" spans="1:11" s="45" customFormat="1" ht="18" customHeight="1" x14ac:dyDescent="0.2">
      <c r="A196" s="99" t="s">
        <v>36</v>
      </c>
      <c r="B196" s="99" t="s">
        <v>69</v>
      </c>
      <c r="C196" s="47" t="s">
        <v>25</v>
      </c>
      <c r="D196" s="44">
        <f>D197+D200</f>
        <v>15912.9</v>
      </c>
      <c r="E196" s="44">
        <f>E197+E200</f>
        <v>15912.9</v>
      </c>
      <c r="F196" s="44"/>
      <c r="G196" s="55">
        <f>G197+G200</f>
        <v>10026.620000000001</v>
      </c>
      <c r="H196" s="48"/>
      <c r="I196" s="49">
        <f>I197+I200</f>
        <v>19787.900000000001</v>
      </c>
      <c r="J196" s="49">
        <f>J197+J200</f>
        <v>19347.12</v>
      </c>
      <c r="K196" s="94"/>
    </row>
    <row r="197" spans="1:11" s="45" customFormat="1" ht="18" customHeight="1" x14ac:dyDescent="0.2">
      <c r="A197" s="99"/>
      <c r="B197" s="99"/>
      <c r="C197" s="47" t="s">
        <v>84</v>
      </c>
      <c r="D197" s="44">
        <f>D198+D199</f>
        <v>15912.9</v>
      </c>
      <c r="E197" s="44">
        <f>E198+E199</f>
        <v>15912.9</v>
      </c>
      <c r="F197" s="44"/>
      <c r="G197" s="44">
        <f>G198+G199</f>
        <v>10026.620000000001</v>
      </c>
      <c r="H197" s="48"/>
      <c r="I197" s="49">
        <v>19787.900000000001</v>
      </c>
      <c r="J197" s="49">
        <v>19347.12</v>
      </c>
      <c r="K197" s="94"/>
    </row>
    <row r="198" spans="1:11" s="45" customFormat="1" ht="11.25" hidden="1" customHeight="1" x14ac:dyDescent="0.2">
      <c r="A198" s="99"/>
      <c r="B198" s="99"/>
      <c r="C198" s="47" t="s">
        <v>45</v>
      </c>
      <c r="D198" s="44">
        <v>15912.9</v>
      </c>
      <c r="E198" s="44">
        <v>15912.9</v>
      </c>
      <c r="F198" s="44"/>
      <c r="G198" s="44">
        <v>10026.620000000001</v>
      </c>
      <c r="H198" s="48"/>
      <c r="I198" s="49"/>
      <c r="J198" s="49">
        <v>10026.620000000001</v>
      </c>
      <c r="K198" s="94"/>
    </row>
    <row r="199" spans="1:11" s="45" customFormat="1" ht="11.25" hidden="1" customHeight="1" x14ac:dyDescent="0.2">
      <c r="A199" s="99"/>
      <c r="B199" s="99"/>
      <c r="C199" s="47" t="s">
        <v>27</v>
      </c>
      <c r="D199" s="44"/>
      <c r="E199" s="44"/>
      <c r="F199" s="44"/>
      <c r="G199" s="44"/>
      <c r="H199" s="48"/>
      <c r="I199" s="49"/>
      <c r="J199" s="49"/>
      <c r="K199" s="94"/>
    </row>
    <row r="200" spans="1:11" s="45" customFormat="1" ht="17.25" customHeight="1" x14ac:dyDescent="0.2">
      <c r="A200" s="99"/>
      <c r="B200" s="99"/>
      <c r="C200" s="47" t="s">
        <v>10</v>
      </c>
      <c r="D200" s="44">
        <f>D201+D202</f>
        <v>0</v>
      </c>
      <c r="E200" s="44">
        <f>E201+E202</f>
        <v>0</v>
      </c>
      <c r="F200" s="44"/>
      <c r="G200" s="44">
        <f>G201+G202</f>
        <v>0</v>
      </c>
      <c r="H200" s="48"/>
      <c r="I200" s="49">
        <v>0</v>
      </c>
      <c r="J200" s="49">
        <v>0</v>
      </c>
      <c r="K200" s="94"/>
    </row>
    <row r="201" spans="1:11" ht="11.25" hidden="1" customHeight="1" x14ac:dyDescent="0.2">
      <c r="A201" s="99"/>
      <c r="B201" s="99"/>
      <c r="C201" s="47" t="s">
        <v>45</v>
      </c>
      <c r="D201" s="44"/>
      <c r="E201" s="44"/>
      <c r="F201" s="44"/>
      <c r="G201" s="44"/>
      <c r="H201" s="48"/>
      <c r="I201" s="49"/>
      <c r="J201" s="49"/>
    </row>
    <row r="202" spans="1:11" ht="11.25" hidden="1" customHeight="1" x14ac:dyDescent="0.2">
      <c r="A202" s="99"/>
      <c r="B202" s="99"/>
      <c r="C202" s="47" t="s">
        <v>27</v>
      </c>
      <c r="D202" s="44"/>
      <c r="E202" s="44"/>
      <c r="F202" s="44"/>
      <c r="G202" s="44"/>
      <c r="H202" s="48"/>
      <c r="I202" s="49"/>
      <c r="J202" s="49"/>
    </row>
    <row r="203" spans="1:11" s="45" customFormat="1" hidden="1" x14ac:dyDescent="0.2">
      <c r="A203" s="99"/>
      <c r="B203" s="99"/>
      <c r="C203" s="47" t="s">
        <v>45</v>
      </c>
      <c r="D203" s="44">
        <v>407927.6</v>
      </c>
      <c r="E203" s="44">
        <v>407927.6</v>
      </c>
      <c r="F203" s="44"/>
      <c r="G203" s="44">
        <v>59143.64</v>
      </c>
      <c r="H203" s="48"/>
      <c r="I203" s="49"/>
      <c r="J203" s="49">
        <v>59143.64</v>
      </c>
    </row>
    <row r="204" spans="1:11" s="45" customFormat="1" ht="15.75" hidden="1" customHeight="1" x14ac:dyDescent="0.2">
      <c r="A204" s="99"/>
      <c r="B204" s="99"/>
      <c r="C204" s="47" t="s">
        <v>27</v>
      </c>
      <c r="D204" s="44"/>
      <c r="E204" s="44"/>
      <c r="F204" s="44"/>
      <c r="G204" s="44"/>
      <c r="H204" s="48"/>
      <c r="I204" s="49"/>
      <c r="J204" s="49"/>
    </row>
    <row r="205" spans="1:11" s="45" customFormat="1" ht="15.75" customHeight="1" x14ac:dyDescent="0.2">
      <c r="A205" s="95" t="s">
        <v>36</v>
      </c>
      <c r="B205" s="95" t="s">
        <v>92</v>
      </c>
      <c r="C205" s="47" t="s">
        <v>25</v>
      </c>
      <c r="D205" s="44"/>
      <c r="E205" s="44"/>
      <c r="F205" s="44"/>
      <c r="G205" s="44"/>
      <c r="H205" s="48"/>
      <c r="I205" s="49">
        <f>I206+I207</f>
        <v>8963.2000000000007</v>
      </c>
      <c r="J205" s="49">
        <f>J206+J207</f>
        <v>8963.23</v>
      </c>
    </row>
    <row r="206" spans="1:11" s="45" customFormat="1" ht="15.75" customHeight="1" x14ac:dyDescent="0.2">
      <c r="A206" s="96"/>
      <c r="B206" s="96"/>
      <c r="C206" s="47" t="s">
        <v>84</v>
      </c>
      <c r="D206" s="44"/>
      <c r="E206" s="44"/>
      <c r="F206" s="44"/>
      <c r="G206" s="44"/>
      <c r="H206" s="48"/>
      <c r="I206" s="49">
        <v>89.6</v>
      </c>
      <c r="J206" s="49">
        <v>89.63</v>
      </c>
    </row>
    <row r="207" spans="1:11" s="45" customFormat="1" ht="15.75" customHeight="1" x14ac:dyDescent="0.2">
      <c r="A207" s="97"/>
      <c r="B207" s="97"/>
      <c r="C207" s="47" t="s">
        <v>10</v>
      </c>
      <c r="D207" s="44"/>
      <c r="E207" s="44"/>
      <c r="F207" s="44"/>
      <c r="G207" s="44"/>
      <c r="H207" s="48"/>
      <c r="I207" s="49">
        <v>8873.6</v>
      </c>
      <c r="J207" s="49">
        <v>8873.6</v>
      </c>
    </row>
    <row r="208" spans="1:11" s="45" customFormat="1" ht="15.75" customHeight="1" x14ac:dyDescent="0.2">
      <c r="A208" s="95" t="s">
        <v>36</v>
      </c>
      <c r="B208" s="95" t="s">
        <v>91</v>
      </c>
      <c r="C208" s="47" t="s">
        <v>25</v>
      </c>
      <c r="D208" s="44"/>
      <c r="E208" s="44"/>
      <c r="F208" s="44"/>
      <c r="G208" s="44"/>
      <c r="H208" s="48"/>
      <c r="I208" s="49">
        <f>I209+I210</f>
        <v>7753.5</v>
      </c>
      <c r="J208" s="49">
        <f>J209+J210</f>
        <v>7753.54</v>
      </c>
    </row>
    <row r="209" spans="1:11" s="45" customFormat="1" ht="15.75" customHeight="1" x14ac:dyDescent="0.2">
      <c r="A209" s="96"/>
      <c r="B209" s="96"/>
      <c r="C209" s="47" t="s">
        <v>84</v>
      </c>
      <c r="D209" s="44"/>
      <c r="E209" s="44"/>
      <c r="F209" s="44"/>
      <c r="G209" s="44"/>
      <c r="H209" s="48"/>
      <c r="I209" s="49">
        <v>77.5</v>
      </c>
      <c r="J209" s="49">
        <v>77.540000000000006</v>
      </c>
    </row>
    <row r="210" spans="1:11" s="45" customFormat="1" ht="15.75" customHeight="1" x14ac:dyDescent="0.2">
      <c r="A210" s="97"/>
      <c r="B210" s="97"/>
      <c r="C210" s="47" t="s">
        <v>10</v>
      </c>
      <c r="D210" s="44"/>
      <c r="E210" s="44"/>
      <c r="F210" s="44"/>
      <c r="G210" s="44"/>
      <c r="H210" s="48"/>
      <c r="I210" s="49">
        <v>7676</v>
      </c>
      <c r="J210" s="49">
        <v>7676</v>
      </c>
    </row>
    <row r="211" spans="1:11" ht="15.75" customHeight="1" x14ac:dyDescent="0.2">
      <c r="A211" s="98" t="s">
        <v>17</v>
      </c>
      <c r="B211" s="98" t="s">
        <v>34</v>
      </c>
      <c r="C211" s="40" t="s">
        <v>25</v>
      </c>
      <c r="D211" s="41" t="e">
        <f>D212+D213</f>
        <v>#REF!</v>
      </c>
      <c r="E211" s="41" t="e">
        <f>E212+E213</f>
        <v>#REF!</v>
      </c>
      <c r="F211" s="41">
        <f>F212+F213</f>
        <v>35105.800000000003</v>
      </c>
      <c r="G211" s="41" t="e">
        <f>G212+G213</f>
        <v>#REF!</v>
      </c>
      <c r="H211" s="42"/>
      <c r="I211" s="43">
        <f>I212+I213</f>
        <v>81995.399999999994</v>
      </c>
      <c r="J211" s="43">
        <f>J212+J213</f>
        <v>82609.31</v>
      </c>
    </row>
    <row r="212" spans="1:11" ht="20.25" customHeight="1" x14ac:dyDescent="0.2">
      <c r="A212" s="98"/>
      <c r="B212" s="98"/>
      <c r="C212" s="40" t="s">
        <v>84</v>
      </c>
      <c r="D212" s="41" t="e">
        <f>#REF!+#REF!</f>
        <v>#REF!</v>
      </c>
      <c r="E212" s="41" t="e">
        <f>#REF!+#REF!</f>
        <v>#REF!</v>
      </c>
      <c r="F212" s="41">
        <v>35105.800000000003</v>
      </c>
      <c r="G212" s="41" t="e">
        <f>#REF!+#REF!</f>
        <v>#REF!</v>
      </c>
      <c r="H212" s="42"/>
      <c r="I212" s="43">
        <f>I215+I218</f>
        <v>81995.399999999994</v>
      </c>
      <c r="J212" s="43">
        <f>J215+J218</f>
        <v>82609.31</v>
      </c>
    </row>
    <row r="213" spans="1:11" ht="17.25" customHeight="1" x14ac:dyDescent="0.2">
      <c r="A213" s="98"/>
      <c r="B213" s="98"/>
      <c r="C213" s="40" t="s">
        <v>10</v>
      </c>
      <c r="D213" s="41" t="e">
        <f>#REF!+#REF!</f>
        <v>#REF!</v>
      </c>
      <c r="E213" s="41" t="e">
        <f>#REF!+#REF!</f>
        <v>#REF!</v>
      </c>
      <c r="F213" s="41">
        <v>0</v>
      </c>
      <c r="G213" s="41" t="e">
        <f>#REF!+#REF!</f>
        <v>#REF!</v>
      </c>
      <c r="H213" s="42"/>
      <c r="I213" s="43">
        <f>I216+I219</f>
        <v>0</v>
      </c>
      <c r="J213" s="43">
        <f>J216+J219</f>
        <v>0</v>
      </c>
    </row>
    <row r="214" spans="1:11" s="45" customFormat="1" ht="18" customHeight="1" x14ac:dyDescent="0.2">
      <c r="A214" s="99" t="s">
        <v>36</v>
      </c>
      <c r="B214" s="99" t="s">
        <v>82</v>
      </c>
      <c r="C214" s="47" t="s">
        <v>25</v>
      </c>
      <c r="D214" s="44" t="e">
        <f>D215+D216</f>
        <v>#REF!</v>
      </c>
      <c r="E214" s="44" t="e">
        <f>E215+E216</f>
        <v>#REF!</v>
      </c>
      <c r="F214" s="44">
        <f>F215+F216</f>
        <v>35105.800000000003</v>
      </c>
      <c r="G214" s="44" t="e">
        <f>G215+G216</f>
        <v>#REF!</v>
      </c>
      <c r="H214" s="48"/>
      <c r="I214" s="49">
        <f>I215+I216</f>
        <v>75269</v>
      </c>
      <c r="J214" s="49">
        <f>J215+J216</f>
        <v>75882.91</v>
      </c>
      <c r="K214" s="52"/>
    </row>
    <row r="215" spans="1:11" ht="16.5" customHeight="1" x14ac:dyDescent="0.2">
      <c r="A215" s="99"/>
      <c r="B215" s="99"/>
      <c r="C215" s="47" t="s">
        <v>84</v>
      </c>
      <c r="D215" s="44" t="e">
        <f>#REF!+#REF!</f>
        <v>#REF!</v>
      </c>
      <c r="E215" s="44" t="e">
        <f>#REF!+#REF!</f>
        <v>#REF!</v>
      </c>
      <c r="F215" s="44">
        <v>35105.800000000003</v>
      </c>
      <c r="G215" s="44" t="e">
        <f>#REF!+#REF!</f>
        <v>#REF!</v>
      </c>
      <c r="H215" s="48"/>
      <c r="I215" s="49">
        <v>75269</v>
      </c>
      <c r="J215" s="49">
        <v>75882.91</v>
      </c>
    </row>
    <row r="216" spans="1:11" ht="16.5" customHeight="1" x14ac:dyDescent="0.2">
      <c r="A216" s="99"/>
      <c r="B216" s="99"/>
      <c r="C216" s="47" t="s">
        <v>10</v>
      </c>
      <c r="D216" s="44" t="e">
        <f>#REF!+#REF!</f>
        <v>#REF!</v>
      </c>
      <c r="E216" s="44" t="e">
        <f>#REF!+#REF!</f>
        <v>#REF!</v>
      </c>
      <c r="F216" s="44"/>
      <c r="G216" s="44" t="e">
        <f>#REF!+#REF!</f>
        <v>#REF!</v>
      </c>
      <c r="H216" s="48"/>
      <c r="I216" s="49">
        <v>0</v>
      </c>
      <c r="J216" s="49">
        <v>0</v>
      </c>
    </row>
    <row r="217" spans="1:11" ht="15" customHeight="1" x14ac:dyDescent="0.2">
      <c r="A217" s="99" t="s">
        <v>36</v>
      </c>
      <c r="B217" s="99" t="s">
        <v>70</v>
      </c>
      <c r="C217" s="47" t="s">
        <v>25</v>
      </c>
      <c r="D217" s="41"/>
      <c r="E217" s="41"/>
      <c r="F217" s="41"/>
      <c r="G217" s="41"/>
      <c r="H217" s="42"/>
      <c r="I217" s="49">
        <f>I218+I219</f>
        <v>6726.4</v>
      </c>
      <c r="J217" s="49">
        <f>J218+J219</f>
        <v>6726.4</v>
      </c>
    </row>
    <row r="218" spans="1:11" ht="19.5" customHeight="1" x14ac:dyDescent="0.2">
      <c r="A218" s="99"/>
      <c r="B218" s="99"/>
      <c r="C218" s="47" t="s">
        <v>84</v>
      </c>
      <c r="D218" s="41"/>
      <c r="E218" s="41"/>
      <c r="F218" s="41"/>
      <c r="G218" s="41"/>
      <c r="H218" s="42"/>
      <c r="I218" s="49">
        <v>6726.4</v>
      </c>
      <c r="J218" s="49">
        <v>6726.4</v>
      </c>
    </row>
    <row r="219" spans="1:11" ht="19.5" customHeight="1" x14ac:dyDescent="0.2">
      <c r="A219" s="99"/>
      <c r="B219" s="99"/>
      <c r="C219" s="47" t="s">
        <v>10</v>
      </c>
      <c r="D219" s="41"/>
      <c r="E219" s="41"/>
      <c r="F219" s="41"/>
      <c r="G219" s="41"/>
      <c r="H219" s="42"/>
      <c r="I219" s="49">
        <v>0</v>
      </c>
      <c r="J219" s="49">
        <v>0</v>
      </c>
    </row>
    <row r="220" spans="1:11" ht="9" customHeight="1" x14ac:dyDescent="0.2">
      <c r="A220" s="56"/>
      <c r="B220" s="57"/>
      <c r="C220" s="58"/>
      <c r="D220" s="59"/>
      <c r="E220" s="59"/>
      <c r="F220" s="59"/>
      <c r="G220" s="59"/>
    </row>
    <row r="221" spans="1:11" ht="17.25" hidden="1" customHeight="1" x14ac:dyDescent="0.25">
      <c r="A221" s="76" t="s">
        <v>87</v>
      </c>
      <c r="B221" s="76"/>
      <c r="C221" s="60"/>
      <c r="D221" s="61"/>
      <c r="E221" s="62"/>
      <c r="F221" s="61"/>
      <c r="G221" s="28"/>
      <c r="H221" s="29"/>
      <c r="I221" s="73" t="s">
        <v>88</v>
      </c>
      <c r="J221" s="73"/>
    </row>
    <row r="222" spans="1:11" ht="15.75" hidden="1" x14ac:dyDescent="0.25">
      <c r="A222" s="76"/>
      <c r="B222" s="76"/>
      <c r="C222" s="60"/>
      <c r="D222" s="61"/>
      <c r="E222" s="62"/>
      <c r="F222" s="61"/>
      <c r="G222" s="28"/>
      <c r="H222" s="29"/>
      <c r="I222" s="73"/>
      <c r="J222" s="73"/>
    </row>
    <row r="226" spans="3:3" x14ac:dyDescent="0.2">
      <c r="C226" s="30"/>
    </row>
    <row r="227" spans="3:3" x14ac:dyDescent="0.2">
      <c r="C227" s="30"/>
    </row>
    <row r="228" spans="3:3" x14ac:dyDescent="0.2">
      <c r="C228" s="30"/>
    </row>
    <row r="229" spans="3:3" x14ac:dyDescent="0.2">
      <c r="C229" s="30"/>
    </row>
    <row r="230" spans="3:3" x14ac:dyDescent="0.2">
      <c r="C230" s="30"/>
    </row>
    <row r="231" spans="3:3" x14ac:dyDescent="0.2">
      <c r="C231" s="30"/>
    </row>
    <row r="232" spans="3:3" x14ac:dyDescent="0.2">
      <c r="C232" s="30"/>
    </row>
  </sheetData>
  <mergeCells count="78">
    <mergeCell ref="B23:B25"/>
    <mergeCell ref="A23:A25"/>
    <mergeCell ref="B50:B56"/>
    <mergeCell ref="A50:A56"/>
    <mergeCell ref="B42:B49"/>
    <mergeCell ref="A42:A49"/>
    <mergeCell ref="A26:A28"/>
    <mergeCell ref="B26:B28"/>
    <mergeCell ref="A196:A202"/>
    <mergeCell ref="B196:B202"/>
    <mergeCell ref="A189:A195"/>
    <mergeCell ref="B189:B195"/>
    <mergeCell ref="B203:B204"/>
    <mergeCell ref="A203:A204"/>
    <mergeCell ref="A148:A152"/>
    <mergeCell ref="B148:B152"/>
    <mergeCell ref="A153:A159"/>
    <mergeCell ref="B153:B159"/>
    <mergeCell ref="A160:A166"/>
    <mergeCell ref="B160:B166"/>
    <mergeCell ref="B167:B173"/>
    <mergeCell ref="A177:A181"/>
    <mergeCell ref="B177:B181"/>
    <mergeCell ref="A182:A188"/>
    <mergeCell ref="B182:B188"/>
    <mergeCell ref="A174:A176"/>
    <mergeCell ref="B174:B176"/>
    <mergeCell ref="A129:A135"/>
    <mergeCell ref="B129:B135"/>
    <mergeCell ref="A136:A140"/>
    <mergeCell ref="B136:B140"/>
    <mergeCell ref="A141:A147"/>
    <mergeCell ref="B141:B147"/>
    <mergeCell ref="A108:A114"/>
    <mergeCell ref="B108:B114"/>
    <mergeCell ref="A115:A121"/>
    <mergeCell ref="B115:B121"/>
    <mergeCell ref="A122:A128"/>
    <mergeCell ref="B122:B128"/>
    <mergeCell ref="A73:A93"/>
    <mergeCell ref="B73:B93"/>
    <mergeCell ref="A94:A100"/>
    <mergeCell ref="B94:B100"/>
    <mergeCell ref="A101:A107"/>
    <mergeCell ref="B101:B107"/>
    <mergeCell ref="A57:A63"/>
    <mergeCell ref="B57:B63"/>
    <mergeCell ref="A64:A67"/>
    <mergeCell ref="B64:B67"/>
    <mergeCell ref="A68:A72"/>
    <mergeCell ref="B68:B72"/>
    <mergeCell ref="A10:A17"/>
    <mergeCell ref="B10:B17"/>
    <mergeCell ref="A18:A22"/>
    <mergeCell ref="B18:B22"/>
    <mergeCell ref="A3:J3"/>
    <mergeCell ref="A4:J4"/>
    <mergeCell ref="A7:A8"/>
    <mergeCell ref="B7:B8"/>
    <mergeCell ref="C7:C8"/>
    <mergeCell ref="D7:G7"/>
    <mergeCell ref="I7:J7"/>
    <mergeCell ref="A214:A216"/>
    <mergeCell ref="B214:B216"/>
    <mergeCell ref="A217:A219"/>
    <mergeCell ref="B217:B219"/>
    <mergeCell ref="A221:B222"/>
    <mergeCell ref="A205:A207"/>
    <mergeCell ref="B205:B207"/>
    <mergeCell ref="A208:A210"/>
    <mergeCell ref="B208:B210"/>
    <mergeCell ref="A211:A213"/>
    <mergeCell ref="B211:B213"/>
    <mergeCell ref="K108:K112"/>
    <mergeCell ref="K196:K200"/>
    <mergeCell ref="K160:K164"/>
    <mergeCell ref="K73:K77"/>
    <mergeCell ref="I221:J222"/>
  </mergeCells>
  <pageMargins left="0.70866141732283472" right="0" top="0.1574803149606299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ф.20 за .2022 г.</vt:lpstr>
      <vt:lpstr>ф.21 за 2022 г.</vt:lpstr>
      <vt:lpstr>'ф.20 за .2022 г.'!Область_печати</vt:lpstr>
      <vt:lpstr>'ф.21 за 2022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Lyaca</dc:creator>
  <dc:description>POI HSSF rep:2.40.0.53</dc:description>
  <cp:lastModifiedBy>Elizaveta</cp:lastModifiedBy>
  <cp:lastPrinted>2023-03-17T07:04:52Z</cp:lastPrinted>
  <dcterms:created xsi:type="dcterms:W3CDTF">2017-03-02T14:54:51Z</dcterms:created>
  <dcterms:modified xsi:type="dcterms:W3CDTF">2023-03-20T12:52:57Z</dcterms:modified>
</cp:coreProperties>
</file>